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228" tabRatio="743" activeTab="0"/>
  </bookViews>
  <sheets>
    <sheet name="340 канц., хоз." sheetId="1" r:id="rId1"/>
    <sheet name="340 свод" sheetId="2" r:id="rId2"/>
    <sheet name="310 прочие" sheetId="3" r:id="rId3"/>
    <sheet name="310 свод" sheetId="4" r:id="rId4"/>
    <sheet name="300" sheetId="5" r:id="rId5"/>
    <sheet name="290" sheetId="6" r:id="rId6"/>
    <sheet name="226 прож." sheetId="7" r:id="rId7"/>
    <sheet name="226 свод" sheetId="8" r:id="rId8"/>
    <sheet name="225 свод" sheetId="9" r:id="rId9"/>
    <sheet name="224" sheetId="10" r:id="rId10"/>
    <sheet name="223" sheetId="11" r:id="rId11"/>
    <sheet name="222 проезд" sheetId="12" r:id="rId12"/>
    <sheet name="222 свод" sheetId="13" r:id="rId13"/>
    <sheet name="221" sheetId="14" r:id="rId14"/>
    <sheet name="221 расч." sheetId="15" r:id="rId15"/>
    <sheet name="220 свод" sheetId="16" r:id="rId16"/>
    <sheet name="213" sheetId="17" r:id="rId17"/>
    <sheet name="212 сут." sheetId="18" r:id="rId18"/>
    <sheet name="212 свод" sheetId="19" r:id="rId19"/>
    <sheet name="210" sheetId="20" r:id="rId20"/>
  </sheets>
  <definedNames/>
  <calcPr fullCalcOnLoad="1"/>
</workbook>
</file>

<file path=xl/sharedStrings.xml><?xml version="1.0" encoding="utf-8"?>
<sst xmlns="http://schemas.openxmlformats.org/spreadsheetml/2006/main" count="407" uniqueCount="207">
  <si>
    <t xml:space="preserve">Бухгалтер </t>
  </si>
  <si>
    <t>суточные на командировки, служебные разъезды, курсы повышения квалификации</t>
  </si>
  <si>
    <t xml:space="preserve">Бухгалтер  </t>
  </si>
  <si>
    <r>
      <t xml:space="preserve">ПОДСТАТЬЯ </t>
    </r>
    <r>
      <rPr>
        <sz val="14"/>
        <rFont val="Times New Roman"/>
        <family val="1"/>
      </rPr>
      <t>213</t>
    </r>
  </si>
  <si>
    <t xml:space="preserve">НАЧИСЛЕНИЯ НА ОПЛАТУ ТРУДА </t>
  </si>
  <si>
    <t>ПРИОБРЕТЕНИЕ УСЛУГ</t>
  </si>
  <si>
    <t>Услуги связи</t>
  </si>
  <si>
    <t>Транспортные услуги</t>
  </si>
  <si>
    <t>подстатья 221</t>
  </si>
  <si>
    <t>подстатья 222</t>
  </si>
  <si>
    <t>подстатья 223</t>
  </si>
  <si>
    <t>подстатья 224</t>
  </si>
  <si>
    <t>подстатья 225</t>
  </si>
  <si>
    <t>Коммунальные услуги</t>
  </si>
  <si>
    <t>Арендная плата за пользование имуществом</t>
  </si>
  <si>
    <t>Услуги по содержанию имущества</t>
  </si>
  <si>
    <t>УСЛУГИ СВЯЗИ</t>
  </si>
  <si>
    <r>
      <t xml:space="preserve">ПОДСТАТЬЯ </t>
    </r>
    <r>
      <rPr>
        <sz val="14"/>
        <rFont val="Times New Roman"/>
        <family val="1"/>
      </rPr>
      <t>222</t>
    </r>
  </si>
  <si>
    <t>Итого по статье 222:</t>
  </si>
  <si>
    <r>
      <t xml:space="preserve">ПОДСТАТЬЯ </t>
    </r>
    <r>
      <rPr>
        <sz val="14"/>
        <rFont val="Times New Roman"/>
        <family val="1"/>
      </rPr>
      <t>222</t>
    </r>
  </si>
  <si>
    <t>проезд на командировки, служебные разъезды, курсы повышения квалификации</t>
  </si>
  <si>
    <t>Горячая вода:</t>
  </si>
  <si>
    <t>Гкал</t>
  </si>
  <si>
    <r>
      <t>ПОДСТАТЬЯ</t>
    </r>
    <r>
      <rPr>
        <sz val="14"/>
        <rFont val="Times New Roman"/>
        <family val="1"/>
      </rPr>
      <t xml:space="preserve"> 223</t>
    </r>
  </si>
  <si>
    <t>КОММУНАЛЬНЫЕ УСЛУГИ</t>
  </si>
  <si>
    <t>Электроэнергия:</t>
  </si>
  <si>
    <r>
      <t xml:space="preserve">ПОДСТАТЬЯ </t>
    </r>
    <r>
      <rPr>
        <sz val="14"/>
        <rFont val="Times New Roman"/>
        <family val="1"/>
      </rPr>
      <t>224</t>
    </r>
  </si>
  <si>
    <t>АРЕНДНАЯ ПЛАТА ЗА ПОЛЬЗОВАНИЕ ИМУЩЕСТВОМ</t>
  </si>
  <si>
    <t xml:space="preserve">Директор                                                                             </t>
  </si>
  <si>
    <r>
      <t xml:space="preserve">ПОДСТАТЬЯ </t>
    </r>
    <r>
      <rPr>
        <sz val="14"/>
        <rFont val="Times New Roman"/>
        <family val="1"/>
      </rPr>
      <t>225</t>
    </r>
  </si>
  <si>
    <t>УСЛУГИ ПО СОДЕРЖАНИЮ ИМУЩЕСТВА</t>
  </si>
  <si>
    <r>
      <t>ПОДСТАТЬЯ</t>
    </r>
    <r>
      <rPr>
        <sz val="14"/>
        <rFont val="Times New Roman"/>
        <family val="1"/>
      </rPr>
      <t xml:space="preserve"> 226</t>
    </r>
  </si>
  <si>
    <t>ПРОЧИЕ УСЛУГИ</t>
  </si>
  <si>
    <r>
      <t xml:space="preserve">ПОДСТАТЬЯ </t>
    </r>
    <r>
      <rPr>
        <sz val="14"/>
        <rFont val="Times New Roman"/>
        <family val="1"/>
      </rPr>
      <t>226</t>
    </r>
  </si>
  <si>
    <t>Расходы на проживание по командировкам и курсам повышения квалификации (расчет прилагается)</t>
  </si>
  <si>
    <t>ПРОЧИЕ РАСХОДЫ</t>
  </si>
  <si>
    <t>проживание по командировкам, служебным разъездам, курсам повышения квалификации</t>
  </si>
  <si>
    <r>
      <t xml:space="preserve">ПОДСТАТЬЯ </t>
    </r>
    <r>
      <rPr>
        <sz val="14"/>
        <rFont val="Times New Roman"/>
        <family val="1"/>
      </rPr>
      <t>290</t>
    </r>
  </si>
  <si>
    <r>
      <t>СТАТЬЯ</t>
    </r>
    <r>
      <rPr>
        <sz val="14"/>
        <rFont val="Times New Roman"/>
        <family val="1"/>
      </rPr>
      <t xml:space="preserve"> 300</t>
    </r>
  </si>
  <si>
    <r>
      <t>СТАТЬЯ</t>
    </r>
    <r>
      <rPr>
        <sz val="14"/>
        <rFont val="Times New Roman"/>
        <family val="1"/>
      </rPr>
      <t xml:space="preserve"> 220</t>
    </r>
  </si>
  <si>
    <t>ПОСТУПЛЕНИЕ НЕФИНАНСОВЫХ АКТИВОВ</t>
  </si>
  <si>
    <t>подстатья 310</t>
  </si>
  <si>
    <t>подстатья 340</t>
  </si>
  <si>
    <t>Увеличение стоимости основных средств</t>
  </si>
  <si>
    <t>Увеличение стоимости материальных запасов</t>
  </si>
  <si>
    <r>
      <t xml:space="preserve">ПОДСТАТЬЯ </t>
    </r>
    <r>
      <rPr>
        <sz val="14"/>
        <rFont val="Times New Roman"/>
        <family val="1"/>
      </rPr>
      <t>310</t>
    </r>
  </si>
  <si>
    <t>УВЕЛИЧЕНИЕ СТОИМОСТИ ОСНОВНЫХ СРЕДСТВ</t>
  </si>
  <si>
    <t>Прочие расходы</t>
  </si>
  <si>
    <r>
      <t xml:space="preserve">ПОДСТАТЬЯ </t>
    </r>
    <r>
      <rPr>
        <sz val="14"/>
        <rFont val="Times New Roman"/>
        <family val="1"/>
      </rPr>
      <t>340</t>
    </r>
  </si>
  <si>
    <t>УВЕЛИЧЕНИЕ СТОИМОСТИ МАТЕРИАЛЬНЫХ ЗАПАСОВ</t>
  </si>
  <si>
    <t>№</t>
  </si>
  <si>
    <t>Наименование</t>
  </si>
  <si>
    <t>Ед.изм.</t>
  </si>
  <si>
    <t>Кол-во</t>
  </si>
  <si>
    <t>Цена, руб.</t>
  </si>
  <si>
    <t>Сумма, руб.</t>
  </si>
  <si>
    <t>шт.</t>
  </si>
  <si>
    <t>Итого:</t>
  </si>
  <si>
    <t>Директор</t>
  </si>
  <si>
    <t>№ п/п</t>
  </si>
  <si>
    <t>ИТОГО:</t>
  </si>
  <si>
    <t>Канцелярские принадлежности:</t>
  </si>
  <si>
    <t>Кол-во дней</t>
  </si>
  <si>
    <t>Кол-во чел.</t>
  </si>
  <si>
    <t>Проживание (до 550,0 руб.), руб.</t>
  </si>
  <si>
    <t>Проезд, руб.</t>
  </si>
  <si>
    <t>Итого за 1 квартал:</t>
  </si>
  <si>
    <t>Итого за 2 квартал:</t>
  </si>
  <si>
    <t>Итого за 3 квартал:</t>
  </si>
  <si>
    <t>Итого за 4 квартал:</t>
  </si>
  <si>
    <t>(СВОД)</t>
  </si>
  <si>
    <t xml:space="preserve">Директор </t>
  </si>
  <si>
    <t>Страховой тариф на обязательное социальное страхование от несчастных случаев на производстве и профессиональных заболеваний (0,2 %)</t>
  </si>
  <si>
    <t>руб.</t>
  </si>
  <si>
    <t>ТРАНСПОРТНЫЕ УСЛУГИ</t>
  </si>
  <si>
    <t>кол-во мин. в год</t>
  </si>
  <si>
    <t>тариф за 1 мин., руб.</t>
  </si>
  <si>
    <t>сумма в год, руб.</t>
  </si>
  <si>
    <t>кол-во осн.+осн. с доп. тел.</t>
  </si>
  <si>
    <t>транзит</t>
  </si>
  <si>
    <t>бронь</t>
  </si>
  <si>
    <t>мини АТС</t>
  </si>
  <si>
    <t>тариф за абон.плату, руб.</t>
  </si>
  <si>
    <t>тариф за транзит, руб.</t>
  </si>
  <si>
    <t>тариф за бронь, руб.</t>
  </si>
  <si>
    <t>тариф за тех.обслуж., руб.</t>
  </si>
  <si>
    <t>тариф по мини АТС</t>
  </si>
  <si>
    <t>кол-во междугород.мин. в мес.</t>
  </si>
  <si>
    <t>ст-ть мин. за междугород.разг, руб.</t>
  </si>
  <si>
    <t>ИТОГО, руб.</t>
  </si>
  <si>
    <t>Оплата услуг местной и междугородней телефонной связи (расшифровка прилагается)</t>
  </si>
  <si>
    <t>*</t>
  </si>
  <si>
    <t>куб.м.</t>
  </si>
  <si>
    <t>Квт</t>
  </si>
  <si>
    <t>Холодная вода:</t>
  </si>
  <si>
    <t>Спуск:</t>
  </si>
  <si>
    <t>Кол-во командировок</t>
  </si>
  <si>
    <t>полугодия</t>
  </si>
  <si>
    <t>Подключение к Глобальной сети Интернет:</t>
  </si>
  <si>
    <t>Подписка на периодические издания (расшифровка прилагается)</t>
  </si>
  <si>
    <t>Бухгалтер</t>
  </si>
  <si>
    <r>
      <t xml:space="preserve">СТАТЬЯ </t>
    </r>
    <r>
      <rPr>
        <sz val="14"/>
        <rFont val="Times New Roman"/>
        <family val="1"/>
      </rPr>
      <t>210</t>
    </r>
  </si>
  <si>
    <t>ОПЛАТА ТРУДА И НАЧИСЛЕНИЯ НА ОПЛАТУ ТРУДА</t>
  </si>
  <si>
    <t>подстатья 211</t>
  </si>
  <si>
    <t>подстатья 212</t>
  </si>
  <si>
    <t>подстатья 213</t>
  </si>
  <si>
    <t>Итого по статье 210:</t>
  </si>
  <si>
    <t>Заработная плата</t>
  </si>
  <si>
    <t>Прочие выплаты</t>
  </si>
  <si>
    <t>Начисления на оплату труда</t>
  </si>
  <si>
    <r>
      <t xml:space="preserve">ПОДСТАТЬЯ </t>
    </r>
    <r>
      <rPr>
        <sz val="14"/>
        <rFont val="Times New Roman"/>
        <family val="1"/>
      </rPr>
      <t>212</t>
    </r>
  </si>
  <si>
    <t>ПРОЧИЕ ВЫПЛАТЫ</t>
  </si>
  <si>
    <t>Итого по статье 212:</t>
  </si>
  <si>
    <t>Расходы на суточные по командировкам и курсам повышения квалификации</t>
  </si>
  <si>
    <t>подстатья 226</t>
  </si>
  <si>
    <t>Прочие услуги</t>
  </si>
  <si>
    <t>Красноярск</t>
  </si>
  <si>
    <t>Красноярск служебн.</t>
  </si>
  <si>
    <t>Итого</t>
  </si>
  <si>
    <t>Б-Мурта</t>
  </si>
  <si>
    <t>СТРОИТЕЛЬНЫЕ МАТЕРИАЛЫ</t>
  </si>
  <si>
    <t>Бумага оф.</t>
  </si>
  <si>
    <t>Тетрадь</t>
  </si>
  <si>
    <t>Маркер</t>
  </si>
  <si>
    <t>Гуашь</t>
  </si>
  <si>
    <t>Клей</t>
  </si>
  <si>
    <t>Файл</t>
  </si>
  <si>
    <t>Карандаш</t>
  </si>
  <si>
    <t>Кнопки</t>
  </si>
  <si>
    <t>Скрепки</t>
  </si>
  <si>
    <t>Наглядные пособия</t>
  </si>
  <si>
    <t>Б-Мурта служебн.</t>
  </si>
  <si>
    <t>Аптечка</t>
  </si>
  <si>
    <t>Мяч волейбольный</t>
  </si>
  <si>
    <t xml:space="preserve">                      Медикаменты</t>
  </si>
  <si>
    <t xml:space="preserve"> Таблицы по математике</t>
  </si>
  <si>
    <t>компл.</t>
  </si>
  <si>
    <t>Итого по статье</t>
  </si>
  <si>
    <t>Расходные материалы к оргтехнике</t>
  </si>
  <si>
    <t>Картридж</t>
  </si>
  <si>
    <t>Тонер</t>
  </si>
  <si>
    <t>Расходы на суточные (из расчета 200,0 руб.), руб.</t>
  </si>
  <si>
    <t>Системный блок</t>
  </si>
  <si>
    <t>Учебники</t>
  </si>
  <si>
    <t>мес</t>
  </si>
  <si>
    <t>Мяч футбольный</t>
  </si>
  <si>
    <t>Единый социальный налог (30 %)</t>
  </si>
  <si>
    <t>Ноутбук</t>
  </si>
  <si>
    <t>Возмещение расходов на прохождение м.осмотра пед. Работников</t>
  </si>
  <si>
    <t>1. Ремонт и обслуживание оргтехники, используемой педагогическими работниками, обучающимися</t>
  </si>
  <si>
    <t>6. Услуги по ремонту ученической мебели, рабочего места педагогического работника</t>
  </si>
  <si>
    <t>Оплата за участие в семинарах, курсах повышения квалификации, конференциях и спортивных мероприятиях педагогических работников</t>
  </si>
  <si>
    <t xml:space="preserve">Медосмотр  </t>
  </si>
  <si>
    <t>Приобретение или изготовление бланков об образовании и о квалификации</t>
  </si>
  <si>
    <t>Приобретение программного обеспечения для организации деятельности педагогических работников, обучающихся</t>
  </si>
  <si>
    <t>Расходы на проживание педагогических работников, организация питания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</si>
  <si>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Приобретение кубков, медалей, ценных подарков</t>
  </si>
  <si>
    <t>Приобретение медалей за особые успехи в учении</t>
  </si>
  <si>
    <t>Питание детей ( в случае невозможности приобретении услуг по его организации)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</si>
  <si>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Транспортные расходы по служебным командировкам - оплата проезда в части расходов связанных с командированием педагогических работников, транспортные услуги для проведение культмассовых и массовых физкультурно-спортивных соревнований детей, олимпиад и других мероприятий с участием обучающихся</t>
  </si>
  <si>
    <t>Оплата проезда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</si>
  <si>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Наём транспорта для проведения культурно-массовых и массовых физкультурно-спортивных мероприятий, олимпиад и других мероприй с участием обучающихся</t>
  </si>
  <si>
    <r>
      <t xml:space="preserve">ПОДСТАТЬЯ </t>
    </r>
    <r>
      <rPr>
        <sz val="14"/>
        <rFont val="Times New Roman"/>
        <family val="1"/>
      </rPr>
      <t>221</t>
    </r>
  </si>
  <si>
    <t>Лыжи</t>
  </si>
  <si>
    <t>ученические столы</t>
  </si>
  <si>
    <t>Спец. одежда</t>
  </si>
  <si>
    <t>Приобретение ГСМ для проведение культурно-массовых и массовых физкультурно-спортивных мероприятий детей</t>
  </si>
  <si>
    <t>Приобретение методических пособий, классных журналов и т.д.</t>
  </si>
  <si>
    <t>Строительные материалы необходимые для обучения по предмету технология</t>
  </si>
  <si>
    <t>Справочная литература</t>
  </si>
  <si>
    <t>Ватман</t>
  </si>
  <si>
    <t>7.Обслуживание ОПС</t>
  </si>
  <si>
    <t>руб</t>
  </si>
  <si>
    <t>8.Дератизация</t>
  </si>
  <si>
    <t>9. Обслуживание приборов учета тепла</t>
  </si>
  <si>
    <t>10. Испытания электрооборудования</t>
  </si>
  <si>
    <t>Приобретение грамот, свидетельств, дипломов обучающихся</t>
  </si>
  <si>
    <t>Субвенция педработники,сумма руб</t>
  </si>
  <si>
    <t>Субвенция АУП,сумма руб</t>
  </si>
  <si>
    <t>Местный,сумма руб</t>
  </si>
  <si>
    <r>
      <t>ПОДСТАТЬЯ</t>
    </r>
    <r>
      <rPr>
        <sz val="14"/>
        <rFont val="Times New Roman"/>
        <family val="1"/>
      </rPr>
      <t xml:space="preserve"> 310</t>
    </r>
  </si>
  <si>
    <t>Учебное оборудование</t>
  </si>
  <si>
    <t>1.</t>
  </si>
  <si>
    <t>шт</t>
  </si>
  <si>
    <t>Мебель :</t>
  </si>
  <si>
    <t>Спортинвентарь:</t>
  </si>
  <si>
    <t>итого</t>
  </si>
  <si>
    <t>Всего</t>
  </si>
  <si>
    <t>Расходы на медикаменты, перевязочные средства и прочие лечебные расходы</t>
  </si>
  <si>
    <t>5. Огнезащитная обработка деревянных конструкций</t>
  </si>
  <si>
    <t>4. Оценка качества воды</t>
  </si>
  <si>
    <t>3. Зарядка огнетушителей</t>
  </si>
  <si>
    <t>2. Энтомологическое обследование</t>
  </si>
  <si>
    <t>Тахографы</t>
  </si>
  <si>
    <t>Средства гигиены</t>
  </si>
  <si>
    <t>Проектор</t>
  </si>
  <si>
    <t>Микроскоп</t>
  </si>
  <si>
    <t>Скобы для степлера</t>
  </si>
  <si>
    <t>МКОУ "Таловская СОШ" 2019 г.</t>
  </si>
  <si>
    <t>Директор         Шинкоренко Т.С.</t>
  </si>
  <si>
    <t>МКОУ "Таловская СОШ" 2020 г.</t>
  </si>
  <si>
    <t xml:space="preserve"> МКОУ " Таловская СОШ" 2020год</t>
  </si>
  <si>
    <t>МКОУ "Таловская  СОШ" 2020 г</t>
  </si>
  <si>
    <t>МКОУ  "Таловская СОШ" 2020 г.</t>
  </si>
  <si>
    <t>МКОУ "Таловская СОШ"  2020 г.</t>
  </si>
  <si>
    <t>Расчет оплаты за связь на 2020год</t>
  </si>
  <si>
    <t>МКОУ "Таловская СОШ" 2020г.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</si>
</sst>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"/>
    <numFmt numFmtId="175" formatCode="#,##0.0"/>
    <numFmt numFmtId="176" formatCode="0.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&quot;р.&quot;_-;\-* #,##0.0&quot;р.&quot;_-;_-* &quot;-&quot;??&quot;р.&quot;_-;_-@_-"/>
  </numFmts>
  <fonts count="48"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2" fontId="3" fillId="0" borderId="14" xfId="0" applyNumberFormat="1" applyFont="1" applyBorder="1" applyAlignment="1">
      <alignment horizontal="right"/>
    </xf>
    <xf numFmtId="173" fontId="3" fillId="0" borderId="14" xfId="0" applyNumberFormat="1" applyFont="1" applyBorder="1" applyAlignment="1">
      <alignment horizontal="right"/>
    </xf>
    <xf numFmtId="174" fontId="3" fillId="0" borderId="14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left" wrapText="1"/>
    </xf>
    <xf numFmtId="172" fontId="3" fillId="0" borderId="23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72" fontId="3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26" xfId="0" applyNumberFormat="1" applyFont="1" applyBorder="1" applyAlignment="1">
      <alignment horizontal="right" wrapText="1"/>
    </xf>
    <xf numFmtId="172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center" wrapText="1"/>
    </xf>
    <xf numFmtId="172" fontId="3" fillId="0" borderId="27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2" fontId="3" fillId="0" borderId="2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 wrapText="1"/>
    </xf>
    <xf numFmtId="176" fontId="3" fillId="0" borderId="0" xfId="0" applyNumberFormat="1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wrapText="1"/>
    </xf>
    <xf numFmtId="2" fontId="3" fillId="0" borderId="27" xfId="0" applyNumberFormat="1" applyFont="1" applyBorder="1" applyAlignment="1">
      <alignment horizontal="left" wrapText="1"/>
    </xf>
    <xf numFmtId="2" fontId="3" fillId="0" borderId="25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distributed" wrapText="1"/>
    </xf>
    <xf numFmtId="2" fontId="3" fillId="0" borderId="10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justify" vertical="distributed"/>
    </xf>
    <xf numFmtId="0" fontId="3" fillId="0" borderId="0" xfId="0" applyFont="1" applyAlignment="1">
      <alignment horizontal="center" vertical="distributed"/>
    </xf>
    <xf numFmtId="0" fontId="7" fillId="0" borderId="0" xfId="0" applyFont="1" applyAlignment="1">
      <alignment vertical="distributed"/>
    </xf>
    <xf numFmtId="0" fontId="3" fillId="0" borderId="0" xfId="0" applyFont="1" applyAlignment="1">
      <alignment horizontal="center" vertical="distributed" wrapText="1"/>
    </xf>
    <xf numFmtId="0" fontId="3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justify" vertical="top" wrapText="1"/>
    </xf>
    <xf numFmtId="2" fontId="2" fillId="0" borderId="2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3" fillId="0" borderId="10" xfId="43" applyNumberFormat="1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2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8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left" vertical="top" wrapText="1"/>
    </xf>
    <xf numFmtId="2" fontId="3" fillId="0" borderId="33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left" vertical="top" wrapText="1"/>
    </xf>
    <xf numFmtId="2" fontId="3" fillId="0" borderId="30" xfId="0" applyNumberFormat="1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2" fontId="3" fillId="0" borderId="29" xfId="0" applyNumberFormat="1" applyFont="1" applyBorder="1" applyAlignment="1">
      <alignment horizontal="left" wrapText="1"/>
    </xf>
    <xf numFmtId="2" fontId="3" fillId="0" borderId="30" xfId="0" applyNumberFormat="1" applyFont="1" applyBorder="1" applyAlignment="1">
      <alignment horizontal="left" wrapText="1"/>
    </xf>
    <xf numFmtId="2" fontId="3" fillId="0" borderId="3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23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4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172" fontId="3" fillId="0" borderId="14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172" fontId="3" fillId="0" borderId="23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2" fontId="8" fillId="0" borderId="14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2" fontId="3" fillId="0" borderId="14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2" fontId="3" fillId="0" borderId="23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3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23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27" xfId="0" applyNumberFormat="1" applyFont="1" applyBorder="1" applyAlignment="1">
      <alignment horizontal="right" wrapText="1"/>
    </xf>
    <xf numFmtId="49" fontId="3" fillId="0" borderId="2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7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PageLayoutView="0" workbookViewId="0" topLeftCell="A13">
      <selection activeCell="G32" sqref="G32"/>
    </sheetView>
  </sheetViews>
  <sheetFormatPr defaultColWidth="9.125" defaultRowHeight="12.75"/>
  <cols>
    <col min="1" max="1" width="4.50390625" style="36" customWidth="1"/>
    <col min="2" max="2" width="41.00390625" style="37" bestFit="1" customWidth="1"/>
    <col min="3" max="3" width="8.125" style="36" bestFit="1" customWidth="1"/>
    <col min="4" max="4" width="8.375" style="36" customWidth="1"/>
    <col min="5" max="5" width="10.625" style="38" customWidth="1"/>
    <col min="6" max="6" width="15.00390625" style="38" customWidth="1"/>
    <col min="7" max="7" width="12.50390625" style="36" customWidth="1"/>
    <col min="8" max="8" width="11.50390625" style="36" customWidth="1"/>
    <col min="9" max="16384" width="9.125" style="36" customWidth="1"/>
  </cols>
  <sheetData>
    <row r="1" spans="1:6" s="8" customFormat="1" ht="18">
      <c r="A1" s="175" t="s">
        <v>48</v>
      </c>
      <c r="B1" s="175"/>
      <c r="C1" s="175"/>
      <c r="D1" s="175"/>
      <c r="E1" s="175"/>
      <c r="F1" s="175"/>
    </row>
    <row r="2" spans="1:6" s="8" customFormat="1" ht="15">
      <c r="A2" s="175" t="s">
        <v>49</v>
      </c>
      <c r="B2" s="175"/>
      <c r="C2" s="175"/>
      <c r="D2" s="175"/>
      <c r="E2" s="175"/>
      <c r="F2" s="175"/>
    </row>
    <row r="3" spans="1:6" s="8" customFormat="1" ht="15">
      <c r="A3" s="175" t="s">
        <v>120</v>
      </c>
      <c r="B3" s="175"/>
      <c r="C3" s="175"/>
      <c r="D3" s="175"/>
      <c r="E3" s="175"/>
      <c r="F3" s="175"/>
    </row>
    <row r="4" spans="2:6" s="8" customFormat="1" ht="18.75" customHeight="1">
      <c r="B4" s="21"/>
      <c r="D4" s="177" t="s">
        <v>200</v>
      </c>
      <c r="E4" s="177"/>
      <c r="F4" s="177"/>
    </row>
    <row r="5" spans="1:8" s="132" customFormat="1" ht="46.5">
      <c r="A5" s="127" t="s">
        <v>50</v>
      </c>
      <c r="B5" s="127" t="s">
        <v>51</v>
      </c>
      <c r="C5" s="127" t="s">
        <v>52</v>
      </c>
      <c r="D5" s="127" t="s">
        <v>53</v>
      </c>
      <c r="E5" s="128" t="s">
        <v>54</v>
      </c>
      <c r="F5" s="6" t="s">
        <v>177</v>
      </c>
      <c r="G5" s="3" t="s">
        <v>178</v>
      </c>
      <c r="H5" s="3" t="s">
        <v>179</v>
      </c>
    </row>
    <row r="6" spans="1:8" s="1" customFormat="1" ht="15">
      <c r="A6" s="3"/>
      <c r="B6" s="176" t="s">
        <v>134</v>
      </c>
      <c r="C6" s="176"/>
      <c r="D6" s="176"/>
      <c r="E6" s="176"/>
      <c r="F6" s="6"/>
      <c r="G6" s="3"/>
      <c r="H6" s="3"/>
    </row>
    <row r="7" spans="1:8" s="8" customFormat="1" ht="15">
      <c r="A7" s="13">
        <v>1</v>
      </c>
      <c r="B7" s="15" t="s">
        <v>132</v>
      </c>
      <c r="C7" s="13" t="s">
        <v>56</v>
      </c>
      <c r="D7" s="5">
        <v>4</v>
      </c>
      <c r="E7" s="22">
        <v>1000</v>
      </c>
      <c r="F7" s="20">
        <f>D7*E7</f>
        <v>4000</v>
      </c>
      <c r="G7" s="20"/>
      <c r="H7" s="13"/>
    </row>
    <row r="8" spans="1:8" s="8" customFormat="1" ht="15">
      <c r="A8" s="178" t="s">
        <v>61</v>
      </c>
      <c r="B8" s="178"/>
      <c r="C8" s="178"/>
      <c r="D8" s="178"/>
      <c r="E8" s="178"/>
      <c r="F8" s="178"/>
      <c r="G8" s="13"/>
      <c r="H8" s="13"/>
    </row>
    <row r="9" spans="1:21" s="8" customFormat="1" ht="15">
      <c r="A9" s="13">
        <v>1</v>
      </c>
      <c r="B9" s="24" t="s">
        <v>121</v>
      </c>
      <c r="C9" s="23" t="s">
        <v>56</v>
      </c>
      <c r="D9" s="13">
        <v>50</v>
      </c>
      <c r="E9" s="14">
        <v>300</v>
      </c>
      <c r="F9" s="14">
        <f aca="true" t="shared" si="0" ref="F9:F19">D9*E9</f>
        <v>15000</v>
      </c>
      <c r="G9" s="13"/>
      <c r="H9" s="13"/>
      <c r="I9" s="25"/>
      <c r="J9" s="25"/>
      <c r="K9" s="26"/>
      <c r="L9" s="26"/>
      <c r="M9" s="26"/>
      <c r="N9" s="26"/>
      <c r="O9" s="25"/>
      <c r="P9" s="25"/>
      <c r="Q9" s="26"/>
      <c r="R9" s="25"/>
      <c r="S9" s="26"/>
      <c r="T9" s="26"/>
      <c r="U9" s="25"/>
    </row>
    <row r="10" spans="1:21" s="8" customFormat="1" ht="15">
      <c r="A10" s="13">
        <v>2</v>
      </c>
      <c r="B10" s="24" t="s">
        <v>122</v>
      </c>
      <c r="C10" s="23" t="s">
        <v>56</v>
      </c>
      <c r="D10" s="13">
        <v>25</v>
      </c>
      <c r="E10" s="14">
        <v>6</v>
      </c>
      <c r="F10" s="14">
        <f t="shared" si="0"/>
        <v>150</v>
      </c>
      <c r="G10" s="13"/>
      <c r="H10" s="1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8" customFormat="1" ht="15">
      <c r="A11" s="13">
        <v>3</v>
      </c>
      <c r="B11" s="24" t="s">
        <v>123</v>
      </c>
      <c r="C11" s="23" t="s">
        <v>56</v>
      </c>
      <c r="D11" s="13">
        <v>2</v>
      </c>
      <c r="E11" s="14">
        <v>10</v>
      </c>
      <c r="F11" s="14">
        <f t="shared" si="0"/>
        <v>20</v>
      </c>
      <c r="G11" s="13"/>
      <c r="H11" s="13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8" customFormat="1" ht="15">
      <c r="A12" s="13">
        <v>4</v>
      </c>
      <c r="B12" s="24" t="s">
        <v>124</v>
      </c>
      <c r="C12" s="23" t="s">
        <v>56</v>
      </c>
      <c r="D12" s="13">
        <v>1</v>
      </c>
      <c r="E12" s="14">
        <v>55</v>
      </c>
      <c r="F12" s="14">
        <f t="shared" si="0"/>
        <v>55</v>
      </c>
      <c r="G12" s="13"/>
      <c r="H12" s="13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8" customFormat="1" ht="15">
      <c r="A13" s="13">
        <v>5</v>
      </c>
      <c r="B13" s="24" t="s">
        <v>125</v>
      </c>
      <c r="C13" s="23" t="s">
        <v>56</v>
      </c>
      <c r="D13" s="13">
        <v>13</v>
      </c>
      <c r="E13" s="14">
        <v>5</v>
      </c>
      <c r="F13" s="14">
        <f t="shared" si="0"/>
        <v>65</v>
      </c>
      <c r="G13" s="24"/>
      <c r="H13" s="171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8" customFormat="1" ht="15">
      <c r="A14" s="13">
        <v>6</v>
      </c>
      <c r="B14" s="24" t="s">
        <v>126</v>
      </c>
      <c r="C14" s="23" t="s">
        <v>56</v>
      </c>
      <c r="D14" s="13">
        <v>100</v>
      </c>
      <c r="E14" s="14">
        <v>3</v>
      </c>
      <c r="F14" s="14">
        <f t="shared" si="0"/>
        <v>300</v>
      </c>
      <c r="G14" s="24"/>
      <c r="H14" s="17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8" customFormat="1" ht="15">
      <c r="A15" s="13">
        <v>7</v>
      </c>
      <c r="B15" s="24" t="s">
        <v>127</v>
      </c>
      <c r="C15" s="23" t="s">
        <v>56</v>
      </c>
      <c r="D15" s="13">
        <v>30</v>
      </c>
      <c r="E15" s="14">
        <v>4</v>
      </c>
      <c r="F15" s="14">
        <f t="shared" si="0"/>
        <v>120</v>
      </c>
      <c r="G15" s="24"/>
      <c r="H15" s="17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8" customFormat="1" ht="15">
      <c r="A16" s="13">
        <v>8</v>
      </c>
      <c r="B16" s="24" t="s">
        <v>170</v>
      </c>
      <c r="C16" s="23" t="s">
        <v>56</v>
      </c>
      <c r="D16" s="13">
        <v>49</v>
      </c>
      <c r="E16" s="14">
        <v>50</v>
      </c>
      <c r="F16" s="14">
        <f t="shared" si="0"/>
        <v>2450</v>
      </c>
      <c r="G16" s="24"/>
      <c r="H16" s="171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8" customFormat="1" ht="15">
      <c r="A17" s="13">
        <v>9</v>
      </c>
      <c r="B17" s="24" t="s">
        <v>128</v>
      </c>
      <c r="C17" s="23" t="s">
        <v>56</v>
      </c>
      <c r="D17" s="13">
        <v>15</v>
      </c>
      <c r="E17" s="14">
        <v>6</v>
      </c>
      <c r="F17" s="14">
        <f t="shared" si="0"/>
        <v>90</v>
      </c>
      <c r="G17" s="24"/>
      <c r="H17" s="171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8" customFormat="1" ht="15">
      <c r="A18" s="13">
        <v>10</v>
      </c>
      <c r="B18" s="24" t="s">
        <v>129</v>
      </c>
      <c r="C18" s="23" t="s">
        <v>56</v>
      </c>
      <c r="D18" s="13">
        <v>20</v>
      </c>
      <c r="E18" s="14">
        <v>10</v>
      </c>
      <c r="F18" s="14">
        <f t="shared" si="0"/>
        <v>200</v>
      </c>
      <c r="G18" s="24"/>
      <c r="H18" s="171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8" customFormat="1" ht="15">
      <c r="A19" s="13">
        <v>11</v>
      </c>
      <c r="B19" s="13" t="s">
        <v>197</v>
      </c>
      <c r="C19" s="13" t="s">
        <v>56</v>
      </c>
      <c r="D19" s="13">
        <v>100</v>
      </c>
      <c r="E19" s="13">
        <v>4.5</v>
      </c>
      <c r="F19" s="13">
        <f t="shared" si="0"/>
        <v>450</v>
      </c>
      <c r="G19" s="24"/>
      <c r="H19" s="171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8" customFormat="1" ht="15">
      <c r="A20" s="13"/>
      <c r="B20" s="172" t="s">
        <v>118</v>
      </c>
      <c r="C20" s="173"/>
      <c r="D20" s="143"/>
      <c r="E20" s="20"/>
      <c r="F20" s="20">
        <f>SUM(F9:F19)</f>
        <v>18900</v>
      </c>
      <c r="G20" s="171"/>
      <c r="H20" s="2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8" customFormat="1" ht="15">
      <c r="A21" s="178" t="s">
        <v>138</v>
      </c>
      <c r="B21" s="178"/>
      <c r="C21" s="178"/>
      <c r="D21" s="178"/>
      <c r="E21" s="178"/>
      <c r="F21" s="178"/>
      <c r="G21" s="24"/>
      <c r="H21" s="171"/>
      <c r="I21" s="25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10" s="130" customFormat="1" ht="15">
      <c r="A22" s="127" t="s">
        <v>50</v>
      </c>
      <c r="B22" s="127" t="s">
        <v>51</v>
      </c>
      <c r="C22" s="127" t="s">
        <v>52</v>
      </c>
      <c r="D22" s="127" t="s">
        <v>53</v>
      </c>
      <c r="E22" s="128" t="s">
        <v>54</v>
      </c>
      <c r="F22" s="128" t="s">
        <v>55</v>
      </c>
      <c r="G22" s="174"/>
      <c r="H22" s="174"/>
      <c r="I22" s="131"/>
      <c r="J22" s="129"/>
    </row>
    <row r="23" spans="1:8" s="8" customFormat="1" ht="15">
      <c r="A23" s="135">
        <v>1</v>
      </c>
      <c r="B23" s="139" t="s">
        <v>139</v>
      </c>
      <c r="C23" s="136" t="s">
        <v>56</v>
      </c>
      <c r="D23" s="136">
        <v>1</v>
      </c>
      <c r="E23" s="137">
        <v>2500</v>
      </c>
      <c r="F23" s="138">
        <f>D23*E23</f>
        <v>2500</v>
      </c>
      <c r="G23" s="13"/>
      <c r="H23" s="13"/>
    </row>
    <row r="24" spans="1:8" s="8" customFormat="1" ht="15">
      <c r="A24" s="135">
        <v>3</v>
      </c>
      <c r="B24" s="139" t="s">
        <v>140</v>
      </c>
      <c r="C24" s="136" t="s">
        <v>56</v>
      </c>
      <c r="D24" s="136">
        <v>3</v>
      </c>
      <c r="E24" s="137">
        <v>700</v>
      </c>
      <c r="F24" s="138">
        <f>D24*E24</f>
        <v>2100</v>
      </c>
      <c r="G24" s="13"/>
      <c r="H24" s="13"/>
    </row>
    <row r="25" spans="1:8" s="8" customFormat="1" ht="15">
      <c r="A25" s="135"/>
      <c r="B25" s="179" t="s">
        <v>118</v>
      </c>
      <c r="C25" s="179"/>
      <c r="D25" s="179"/>
      <c r="E25" s="179"/>
      <c r="F25" s="134">
        <f>SUM(F23:F24)</f>
        <v>4600</v>
      </c>
      <c r="G25" s="143"/>
      <c r="H25" s="13"/>
    </row>
    <row r="26" spans="1:8" ht="15">
      <c r="A26" s="135"/>
      <c r="B26" s="180" t="s">
        <v>165</v>
      </c>
      <c r="C26" s="180"/>
      <c r="D26" s="180"/>
      <c r="E26" s="180"/>
      <c r="F26" s="143"/>
      <c r="G26" s="143">
        <v>9371</v>
      </c>
      <c r="H26" s="169"/>
    </row>
    <row r="27" spans="1:8" ht="36.75" customHeight="1">
      <c r="A27" s="135"/>
      <c r="B27" s="181" t="s">
        <v>166</v>
      </c>
      <c r="C27" s="181"/>
      <c r="D27" s="181"/>
      <c r="E27" s="181"/>
      <c r="F27" s="144">
        <v>5000</v>
      </c>
      <c r="G27" s="169"/>
      <c r="H27" s="169"/>
    </row>
    <row r="28" spans="1:8" ht="18.75" customHeight="1">
      <c r="A28" s="135"/>
      <c r="B28" s="178" t="s">
        <v>167</v>
      </c>
      <c r="C28" s="178"/>
      <c r="D28" s="178"/>
      <c r="E28" s="178"/>
      <c r="F28" s="144">
        <v>10000</v>
      </c>
      <c r="G28" s="169"/>
      <c r="H28" s="169"/>
    </row>
    <row r="29" spans="1:8" ht="31.5" customHeight="1">
      <c r="A29" s="135"/>
      <c r="B29" s="181" t="s">
        <v>168</v>
      </c>
      <c r="C29" s="181"/>
      <c r="D29" s="181"/>
      <c r="E29" s="181"/>
      <c r="F29" s="144"/>
      <c r="G29" s="169"/>
      <c r="H29" s="169"/>
    </row>
    <row r="30" spans="1:8" ht="31.5" customHeight="1">
      <c r="A30" s="135"/>
      <c r="B30" s="181" t="s">
        <v>194</v>
      </c>
      <c r="C30" s="181"/>
      <c r="D30" s="181"/>
      <c r="E30" s="181"/>
      <c r="F30" s="144"/>
      <c r="G30" s="169"/>
      <c r="H30" s="13"/>
    </row>
    <row r="31" spans="1:8" ht="31.5" customHeight="1">
      <c r="A31" s="135"/>
      <c r="B31" s="178" t="s">
        <v>169</v>
      </c>
      <c r="C31" s="178"/>
      <c r="D31" s="178"/>
      <c r="E31" s="178"/>
      <c r="F31" s="144"/>
      <c r="G31" s="169"/>
      <c r="H31" s="169"/>
    </row>
    <row r="32" spans="1:8" ht="15">
      <c r="A32" s="176" t="s">
        <v>137</v>
      </c>
      <c r="B32" s="176"/>
      <c r="C32" s="176"/>
      <c r="D32" s="176"/>
      <c r="E32" s="176"/>
      <c r="F32" s="20">
        <v>42500</v>
      </c>
      <c r="G32" s="20">
        <f>G25+G26</f>
        <v>9371</v>
      </c>
      <c r="H32" s="20">
        <f>H20+H27+H28+H29+H30+H31+H7+H26</f>
        <v>0</v>
      </c>
    </row>
    <row r="34" ht="15">
      <c r="B34" s="21" t="s">
        <v>58</v>
      </c>
    </row>
    <row r="35" ht="15">
      <c r="B35" s="21"/>
    </row>
    <row r="36" ht="15">
      <c r="B36" s="21" t="s">
        <v>100</v>
      </c>
    </row>
  </sheetData>
  <sheetProtection/>
  <mergeCells count="15">
    <mergeCell ref="B27:E27"/>
    <mergeCell ref="B28:E28"/>
    <mergeCell ref="B29:E29"/>
    <mergeCell ref="B30:E30"/>
    <mergeCell ref="B31:E31"/>
    <mergeCell ref="A1:F1"/>
    <mergeCell ref="A2:F2"/>
    <mergeCell ref="B6:E6"/>
    <mergeCell ref="A3:F3"/>
    <mergeCell ref="D4:F4"/>
    <mergeCell ref="A32:E32"/>
    <mergeCell ref="A8:F8"/>
    <mergeCell ref="A21:F21"/>
    <mergeCell ref="B25:E25"/>
    <mergeCell ref="B26:E26"/>
  </mergeCells>
  <printOptions/>
  <pageMargins left="0.5905511811023623" right="0.1968503937007874" top="0.7874015748031497" bottom="0" header="0.5118110236220472" footer="0.511811023622047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4.875" style="1" customWidth="1"/>
    <col min="2" max="2" width="65.625" style="2" customWidth="1"/>
    <col min="3" max="3" width="16.50390625" style="1" customWidth="1"/>
    <col min="4" max="16384" width="9.125" style="2" customWidth="1"/>
  </cols>
  <sheetData>
    <row r="1" spans="1:3" ht="15.75">
      <c r="A1" s="183" t="s">
        <v>26</v>
      </c>
      <c r="B1" s="183"/>
      <c r="C1" s="183"/>
    </row>
    <row r="2" spans="1:3" ht="15">
      <c r="A2" s="183" t="s">
        <v>27</v>
      </c>
      <c r="B2" s="183"/>
      <c r="C2" s="183"/>
    </row>
    <row r="3" spans="1:3" ht="15.75" customHeight="1">
      <c r="A3" s="115"/>
      <c r="B3" s="115"/>
      <c r="C3" s="115"/>
    </row>
    <row r="4" spans="1:3" s="116" customFormat="1" ht="24.75" customHeight="1">
      <c r="A4" s="10" t="s">
        <v>50</v>
      </c>
      <c r="B4" s="10" t="s">
        <v>51</v>
      </c>
      <c r="C4" s="10" t="s">
        <v>55</v>
      </c>
    </row>
    <row r="5" spans="1:3" ht="61.5" customHeight="1">
      <c r="A5" s="10">
        <v>1</v>
      </c>
      <c r="B5" s="117" t="s">
        <v>161</v>
      </c>
      <c r="C5" s="106">
        <v>0</v>
      </c>
    </row>
    <row r="6" spans="1:3" ht="19.5" customHeight="1">
      <c r="A6" s="10">
        <v>2</v>
      </c>
      <c r="B6" s="118"/>
      <c r="C6" s="106"/>
    </row>
    <row r="7" spans="1:3" ht="19.5" customHeight="1">
      <c r="A7" s="10">
        <v>3</v>
      </c>
      <c r="B7" s="117"/>
      <c r="C7" s="106"/>
    </row>
    <row r="8" spans="1:3" ht="19.5" customHeight="1">
      <c r="A8" s="10">
        <v>4</v>
      </c>
      <c r="B8" s="118"/>
      <c r="C8" s="106"/>
    </row>
    <row r="9" spans="1:3" ht="24.75" customHeight="1">
      <c r="A9" s="3"/>
      <c r="B9" s="30" t="s">
        <v>60</v>
      </c>
      <c r="C9" s="70">
        <v>0</v>
      </c>
    </row>
    <row r="12" spans="1:3" ht="26.25" customHeight="1">
      <c r="A12" s="182" t="s">
        <v>28</v>
      </c>
      <c r="B12" s="182"/>
      <c r="C12" s="182"/>
    </row>
    <row r="13" spans="1:3" ht="15">
      <c r="A13" s="21"/>
      <c r="B13" s="21"/>
      <c r="C13" s="21"/>
    </row>
    <row r="14" spans="1:3" ht="51" customHeight="1">
      <c r="A14" s="182" t="s">
        <v>100</v>
      </c>
      <c r="B14" s="182"/>
      <c r="C14" s="182"/>
    </row>
    <row r="15" ht="33" customHeight="1"/>
  </sheetData>
  <sheetProtection/>
  <mergeCells count="4">
    <mergeCell ref="A1:C1"/>
    <mergeCell ref="A2:C2"/>
    <mergeCell ref="A12:C12"/>
    <mergeCell ref="A14:C14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M22"/>
  <sheetViews>
    <sheetView zoomScalePageLayoutView="0" workbookViewId="0" topLeftCell="A1">
      <selection activeCell="E3" sqref="E3:L3"/>
    </sheetView>
  </sheetViews>
  <sheetFormatPr defaultColWidth="9.00390625" defaultRowHeight="12.75"/>
  <cols>
    <col min="1" max="1" width="9.50390625" style="9" customWidth="1"/>
    <col min="2" max="2" width="4.625" style="9" bestFit="1" customWidth="1"/>
    <col min="3" max="3" width="2.00390625" style="9" bestFit="1" customWidth="1"/>
    <col min="4" max="4" width="9.00390625" style="9" bestFit="1" customWidth="1"/>
    <col min="5" max="5" width="6.625" style="9" bestFit="1" customWidth="1"/>
    <col min="6" max="6" width="2.00390625" style="9" bestFit="1" customWidth="1"/>
    <col min="7" max="7" width="3.375" style="9" bestFit="1" customWidth="1"/>
    <col min="8" max="8" width="2.875" style="9" bestFit="1" customWidth="1"/>
    <col min="9" max="9" width="5.50390625" style="9" bestFit="1" customWidth="1"/>
    <col min="10" max="12" width="8.875" style="9" customWidth="1"/>
    <col min="13" max="13" width="16.375" style="9" customWidth="1"/>
    <col min="14" max="16384" width="8.875" style="9" customWidth="1"/>
  </cols>
  <sheetData>
    <row r="1" spans="1:13" ht="18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5:12" ht="27.75" customHeight="1">
      <c r="E3" s="257" t="s">
        <v>198</v>
      </c>
      <c r="F3" s="257"/>
      <c r="G3" s="257"/>
      <c r="H3" s="257"/>
      <c r="I3" s="257"/>
      <c r="J3" s="257"/>
      <c r="K3" s="257"/>
      <c r="L3" s="257"/>
    </row>
    <row r="4" spans="1:13" ht="18" customHeight="1">
      <c r="A4" s="258" t="s">
        <v>51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50" t="s">
        <v>55</v>
      </c>
    </row>
    <row r="5" spans="1:13" ht="22.5" customHeight="1">
      <c r="A5" s="114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3"/>
    </row>
    <row r="6" spans="1:13" ht="15">
      <c r="A6" s="55">
        <v>4637.93</v>
      </c>
      <c r="B6" s="29" t="s">
        <v>73</v>
      </c>
      <c r="C6" s="29" t="s">
        <v>91</v>
      </c>
      <c r="D6" s="112">
        <v>429.2</v>
      </c>
      <c r="E6" s="59" t="s">
        <v>22</v>
      </c>
      <c r="F6" s="29"/>
      <c r="G6" s="29"/>
      <c r="H6" s="29"/>
      <c r="I6" s="29"/>
      <c r="J6" s="51"/>
      <c r="K6" s="51"/>
      <c r="L6" s="51"/>
      <c r="M6" s="113">
        <v>1295190.49</v>
      </c>
    </row>
    <row r="7" spans="1:13" ht="15">
      <c r="A7" s="55"/>
      <c r="B7" s="29"/>
      <c r="C7" s="29"/>
      <c r="D7" s="112"/>
      <c r="E7" s="59"/>
      <c r="F7" s="29"/>
      <c r="G7" s="29"/>
      <c r="H7" s="29"/>
      <c r="I7" s="29"/>
      <c r="J7" s="51"/>
      <c r="K7" s="51"/>
      <c r="L7" s="51"/>
      <c r="M7" s="113"/>
    </row>
    <row r="8" spans="1:13" ht="15">
      <c r="A8" s="261" t="s">
        <v>25</v>
      </c>
      <c r="B8" s="262"/>
      <c r="C8" s="262"/>
      <c r="D8" s="262"/>
      <c r="E8" s="59"/>
      <c r="F8" s="29"/>
      <c r="G8" s="29"/>
      <c r="H8" s="29"/>
      <c r="I8" s="29"/>
      <c r="J8" s="51"/>
      <c r="K8" s="51"/>
      <c r="L8" s="51"/>
      <c r="M8" s="113"/>
    </row>
    <row r="9" spans="1:13" ht="15">
      <c r="A9" s="55">
        <v>4.95</v>
      </c>
      <c r="B9" s="29" t="s">
        <v>73</v>
      </c>
      <c r="C9" s="29" t="s">
        <v>91</v>
      </c>
      <c r="D9" s="58">
        <v>994700</v>
      </c>
      <c r="E9" s="59" t="s">
        <v>93</v>
      </c>
      <c r="F9" s="260"/>
      <c r="G9" s="260"/>
      <c r="H9" s="260"/>
      <c r="I9" s="260"/>
      <c r="J9" s="260"/>
      <c r="K9" s="51"/>
      <c r="L9" s="51"/>
      <c r="M9" s="56">
        <v>4205690.29</v>
      </c>
    </row>
    <row r="10" spans="1:13" ht="15">
      <c r="A10" s="61"/>
      <c r="B10" s="29"/>
      <c r="C10" s="29"/>
      <c r="D10" s="58"/>
      <c r="E10" s="59"/>
      <c r="F10" s="29"/>
      <c r="G10" s="29"/>
      <c r="H10" s="29"/>
      <c r="I10" s="29"/>
      <c r="J10" s="51"/>
      <c r="K10" s="51"/>
      <c r="L10" s="51"/>
      <c r="M10" s="56"/>
    </row>
    <row r="11" spans="1:13" ht="22.5" customHeight="1">
      <c r="A11" s="114" t="s">
        <v>94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4"/>
    </row>
    <row r="12" spans="1:13" ht="15">
      <c r="A12" s="62">
        <v>69</v>
      </c>
      <c r="B12" s="29" t="s">
        <v>73</v>
      </c>
      <c r="C12" s="29" t="s">
        <v>91</v>
      </c>
      <c r="D12" s="58">
        <v>69.4</v>
      </c>
      <c r="E12" s="59" t="s">
        <v>92</v>
      </c>
      <c r="F12" s="29"/>
      <c r="G12" s="29"/>
      <c r="H12" s="29"/>
      <c r="I12" s="29"/>
      <c r="J12" s="51"/>
      <c r="K12" s="51"/>
      <c r="L12" s="51"/>
      <c r="M12" s="56">
        <v>10000.76</v>
      </c>
    </row>
    <row r="13" spans="1:13" ht="15">
      <c r="A13" s="55"/>
      <c r="B13" s="29"/>
      <c r="C13" s="29"/>
      <c r="D13" s="57"/>
      <c r="E13" s="29"/>
      <c r="F13" s="29"/>
      <c r="G13" s="29"/>
      <c r="H13" s="29"/>
      <c r="I13" s="29"/>
      <c r="J13" s="51"/>
      <c r="K13" s="51"/>
      <c r="L13" s="51"/>
      <c r="M13" s="56"/>
    </row>
    <row r="14" spans="1:13" ht="15">
      <c r="A14" s="261" t="s">
        <v>95</v>
      </c>
      <c r="B14" s="262"/>
      <c r="C14" s="262"/>
      <c r="D14" s="262"/>
      <c r="E14" s="262"/>
      <c r="F14" s="262"/>
      <c r="G14" s="262"/>
      <c r="H14" s="262"/>
      <c r="I14" s="262"/>
      <c r="J14" s="51"/>
      <c r="K14" s="51"/>
      <c r="L14" s="51"/>
      <c r="M14" s="56"/>
    </row>
    <row r="15" spans="1:13" ht="15">
      <c r="A15" s="62">
        <v>845.28</v>
      </c>
      <c r="B15" s="29" t="s">
        <v>73</v>
      </c>
      <c r="C15" s="29" t="s">
        <v>91</v>
      </c>
      <c r="D15" s="58">
        <v>40</v>
      </c>
      <c r="E15" s="59" t="s">
        <v>92</v>
      </c>
      <c r="F15" s="29"/>
      <c r="G15" s="29"/>
      <c r="H15" s="29"/>
      <c r="I15" s="29"/>
      <c r="J15" s="51"/>
      <c r="K15" s="51"/>
      <c r="L15" s="51"/>
      <c r="M15" s="74">
        <v>37500</v>
      </c>
    </row>
    <row r="16" spans="1:13" ht="15">
      <c r="A16" s="259" t="s">
        <v>57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126">
        <f>SUM(M6:M15)</f>
        <v>5548381.54</v>
      </c>
    </row>
    <row r="19" ht="26.25" customHeight="1">
      <c r="B19" s="9" t="s">
        <v>58</v>
      </c>
    </row>
    <row r="22" ht="28.5" customHeight="1">
      <c r="B22" s="9" t="s">
        <v>100</v>
      </c>
    </row>
  </sheetData>
  <sheetProtection/>
  <mergeCells count="8">
    <mergeCell ref="A1:M1"/>
    <mergeCell ref="A2:M2"/>
    <mergeCell ref="A4:L4"/>
    <mergeCell ref="A16:L16"/>
    <mergeCell ref="F9:J9"/>
    <mergeCell ref="A8:D8"/>
    <mergeCell ref="A14:I14"/>
    <mergeCell ref="E3:L3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9" sqref="B19"/>
    </sheetView>
  </sheetViews>
  <sheetFormatPr defaultColWidth="9.125" defaultRowHeight="12.75"/>
  <cols>
    <col min="1" max="1" width="5.00390625" style="8" customWidth="1"/>
    <col min="2" max="2" width="40.625" style="21" customWidth="1"/>
    <col min="3" max="3" width="10.00390625" style="21" customWidth="1"/>
    <col min="4" max="5" width="9.125" style="1" customWidth="1"/>
    <col min="6" max="6" width="14.125" style="8" bestFit="1" customWidth="1"/>
    <col min="7" max="16384" width="9.125" style="8" customWidth="1"/>
  </cols>
  <sheetData>
    <row r="1" spans="1:6" ht="18">
      <c r="A1" s="175" t="s">
        <v>19</v>
      </c>
      <c r="B1" s="175"/>
      <c r="C1" s="175"/>
      <c r="D1" s="175"/>
      <c r="E1" s="175"/>
      <c r="F1" s="175"/>
    </row>
    <row r="2" spans="1:6" ht="15">
      <c r="A2" s="216" t="s">
        <v>74</v>
      </c>
      <c r="B2" s="216"/>
      <c r="C2" s="216"/>
      <c r="D2" s="216"/>
      <c r="E2" s="216"/>
      <c r="F2" s="216"/>
    </row>
    <row r="3" spans="1:6" ht="15">
      <c r="A3" s="263" t="s">
        <v>20</v>
      </c>
      <c r="B3" s="263"/>
      <c r="C3" s="263"/>
      <c r="D3" s="263"/>
      <c r="E3" s="263"/>
      <c r="F3" s="263"/>
    </row>
    <row r="4" spans="1:6" s="11" customFormat="1" ht="46.5">
      <c r="A4" s="10" t="s">
        <v>50</v>
      </c>
      <c r="B4" s="10" t="s">
        <v>51</v>
      </c>
      <c r="C4" s="10" t="s">
        <v>96</v>
      </c>
      <c r="D4" s="10" t="s">
        <v>62</v>
      </c>
      <c r="E4" s="10" t="s">
        <v>63</v>
      </c>
      <c r="F4" s="10" t="s">
        <v>65</v>
      </c>
    </row>
    <row r="5" spans="1:6" ht="15">
      <c r="A5" s="3">
        <v>1</v>
      </c>
      <c r="B5" s="12" t="s">
        <v>117</v>
      </c>
      <c r="C5" s="3">
        <v>5</v>
      </c>
      <c r="D5" s="3">
        <v>1</v>
      </c>
      <c r="E5" s="3">
        <v>1</v>
      </c>
      <c r="F5" s="14">
        <v>2500</v>
      </c>
    </row>
    <row r="6" spans="1:6" ht="15">
      <c r="A6" s="3">
        <v>2</v>
      </c>
      <c r="B6" s="12" t="s">
        <v>119</v>
      </c>
      <c r="C6" s="3">
        <v>0</v>
      </c>
      <c r="D6" s="3">
        <v>0</v>
      </c>
      <c r="E6" s="3">
        <v>0</v>
      </c>
      <c r="F6" s="14">
        <v>0</v>
      </c>
    </row>
    <row r="7" spans="1:6" s="1" customFormat="1" ht="15.75">
      <c r="A7" s="218" t="s">
        <v>66</v>
      </c>
      <c r="B7" s="218"/>
      <c r="C7" s="218"/>
      <c r="D7" s="218"/>
      <c r="E7" s="218"/>
      <c r="F7" s="17">
        <f>SUM(F5:F6)</f>
        <v>2500</v>
      </c>
    </row>
    <row r="8" spans="1:6" ht="15">
      <c r="A8" s="3">
        <v>1</v>
      </c>
      <c r="B8" s="12" t="s">
        <v>117</v>
      </c>
      <c r="C8" s="3">
        <v>4</v>
      </c>
      <c r="D8" s="3">
        <v>1</v>
      </c>
      <c r="E8" s="3">
        <v>1</v>
      </c>
      <c r="F8" s="14">
        <v>2000</v>
      </c>
    </row>
    <row r="9" spans="1:6" ht="15">
      <c r="A9" s="3">
        <v>2</v>
      </c>
      <c r="B9" s="12" t="s">
        <v>119</v>
      </c>
      <c r="C9" s="3">
        <v>2</v>
      </c>
      <c r="D9" s="3">
        <v>1</v>
      </c>
      <c r="E9" s="3">
        <v>1</v>
      </c>
      <c r="F9" s="14">
        <v>200</v>
      </c>
    </row>
    <row r="10" spans="1:6" s="1" customFormat="1" ht="15.75">
      <c r="A10" s="218" t="s">
        <v>67</v>
      </c>
      <c r="B10" s="218"/>
      <c r="C10" s="218"/>
      <c r="D10" s="218"/>
      <c r="E10" s="218"/>
      <c r="F10" s="17">
        <f>SUM(F8:F9)</f>
        <v>2200</v>
      </c>
    </row>
    <row r="11" spans="1:6" ht="15">
      <c r="A11" s="3">
        <v>1</v>
      </c>
      <c r="B11" s="12" t="s">
        <v>116</v>
      </c>
      <c r="C11" s="3">
        <v>3</v>
      </c>
      <c r="D11" s="3">
        <v>1</v>
      </c>
      <c r="E11" s="3">
        <v>1</v>
      </c>
      <c r="F11" s="14">
        <v>1500</v>
      </c>
    </row>
    <row r="12" spans="1:6" ht="15">
      <c r="A12" s="3">
        <v>2</v>
      </c>
      <c r="B12" s="12" t="s">
        <v>131</v>
      </c>
      <c r="C12" s="3">
        <v>2</v>
      </c>
      <c r="D12" s="3">
        <v>0</v>
      </c>
      <c r="E12" s="3">
        <v>0</v>
      </c>
      <c r="F12" s="14">
        <v>200</v>
      </c>
    </row>
    <row r="13" spans="1:6" s="1" customFormat="1" ht="15.75">
      <c r="A13" s="218" t="s">
        <v>68</v>
      </c>
      <c r="B13" s="218"/>
      <c r="C13" s="218"/>
      <c r="D13" s="218"/>
      <c r="E13" s="218"/>
      <c r="F13" s="17">
        <f>SUM(F11:F12)</f>
        <v>1700</v>
      </c>
    </row>
    <row r="14" spans="1:6" ht="15">
      <c r="A14" s="3">
        <v>1</v>
      </c>
      <c r="B14" s="12" t="s">
        <v>116</v>
      </c>
      <c r="C14" s="3">
        <v>3</v>
      </c>
      <c r="D14" s="3">
        <v>1</v>
      </c>
      <c r="E14" s="3">
        <v>1</v>
      </c>
      <c r="F14" s="14">
        <v>1500</v>
      </c>
    </row>
    <row r="15" spans="1:6" ht="15">
      <c r="A15" s="13">
        <v>2</v>
      </c>
      <c r="B15" s="15" t="s">
        <v>131</v>
      </c>
      <c r="C15" s="13">
        <v>1</v>
      </c>
      <c r="D15" s="3">
        <v>0</v>
      </c>
      <c r="E15" s="3">
        <v>0</v>
      </c>
      <c r="F15" s="14">
        <v>100</v>
      </c>
    </row>
    <row r="16" spans="1:6" s="1" customFormat="1" ht="15.75">
      <c r="A16" s="218" t="s">
        <v>69</v>
      </c>
      <c r="B16" s="218"/>
      <c r="C16" s="218"/>
      <c r="D16" s="218"/>
      <c r="E16" s="218"/>
      <c r="F16" s="17">
        <f>F14+F15</f>
        <v>1600</v>
      </c>
    </row>
    <row r="17" spans="1:6" ht="15">
      <c r="A17" s="13"/>
      <c r="B17" s="219" t="s">
        <v>60</v>
      </c>
      <c r="C17" s="219"/>
      <c r="D17" s="219"/>
      <c r="E17" s="219"/>
      <c r="F17" s="7">
        <f>F7+F10+F13+F16</f>
        <v>8000</v>
      </c>
    </row>
    <row r="18" ht="15">
      <c r="F18" s="16"/>
    </row>
    <row r="19" spans="2:6" ht="40.5" customHeight="1">
      <c r="B19" s="21" t="s">
        <v>58</v>
      </c>
      <c r="D19" s="183"/>
      <c r="E19" s="183"/>
      <c r="F19" s="16"/>
    </row>
    <row r="20" ht="19.5" customHeight="1">
      <c r="F20" s="16"/>
    </row>
    <row r="22" ht="15">
      <c r="B22" s="21" t="s">
        <v>100</v>
      </c>
    </row>
  </sheetData>
  <sheetProtection/>
  <mergeCells count="9">
    <mergeCell ref="A1:F1"/>
    <mergeCell ref="A2:F2"/>
    <mergeCell ref="A3:F3"/>
    <mergeCell ref="B17:E17"/>
    <mergeCell ref="D19:E19"/>
    <mergeCell ref="A7:E7"/>
    <mergeCell ref="A10:E10"/>
    <mergeCell ref="A13:E13"/>
    <mergeCell ref="A16:E16"/>
  </mergeCells>
  <printOptions/>
  <pageMargins left="0.984251968503937" right="0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B1">
      <selection activeCell="B3" sqref="B3"/>
    </sheetView>
  </sheetViews>
  <sheetFormatPr defaultColWidth="9.00390625" defaultRowHeight="12.75"/>
  <cols>
    <col min="1" max="1" width="5.50390625" style="9" customWidth="1"/>
    <col min="2" max="2" width="65.875" style="9" customWidth="1"/>
    <col min="3" max="3" width="18.125" style="8" customWidth="1"/>
    <col min="4" max="4" width="13.625" style="9" customWidth="1"/>
    <col min="5" max="5" width="14.50390625" style="9" customWidth="1"/>
    <col min="6" max="16384" width="8.875" style="9" customWidth="1"/>
  </cols>
  <sheetData>
    <row r="1" spans="1:3" ht="18">
      <c r="A1" s="175" t="s">
        <v>17</v>
      </c>
      <c r="B1" s="175"/>
      <c r="C1" s="175"/>
    </row>
    <row r="2" spans="1:3" s="2" customFormat="1" ht="23.25" customHeight="1">
      <c r="A2" s="183" t="s">
        <v>74</v>
      </c>
      <c r="B2" s="183"/>
      <c r="C2" s="183"/>
    </row>
    <row r="3" s="11" customFormat="1" ht="14.25" customHeight="1">
      <c r="B3" s="11" t="s">
        <v>200</v>
      </c>
    </row>
    <row r="4" spans="1:5" s="11" customFormat="1" ht="50.25" customHeight="1">
      <c r="A4" s="184" t="s">
        <v>51</v>
      </c>
      <c r="B4" s="184"/>
      <c r="C4" s="6" t="s">
        <v>177</v>
      </c>
      <c r="D4" s="3" t="s">
        <v>178</v>
      </c>
      <c r="E4" s="3" t="s">
        <v>179</v>
      </c>
    </row>
    <row r="5" spans="1:5" s="11" customFormat="1" ht="98.25" customHeight="1">
      <c r="A5" s="88">
        <v>1</v>
      </c>
      <c r="B5" s="110" t="s">
        <v>159</v>
      </c>
      <c r="C5" s="31">
        <v>5000</v>
      </c>
      <c r="D5" s="10">
        <v>4000</v>
      </c>
      <c r="E5" s="10"/>
    </row>
    <row r="6" spans="1:5" s="11" customFormat="1" ht="51.75" customHeight="1">
      <c r="A6" s="10">
        <v>2</v>
      </c>
      <c r="B6" s="111" t="s">
        <v>160</v>
      </c>
      <c r="C6" s="31">
        <v>1000</v>
      </c>
      <c r="D6" s="10"/>
      <c r="E6" s="10"/>
    </row>
    <row r="7" spans="1:5" s="11" customFormat="1" ht="31.5" customHeight="1">
      <c r="A7" s="125"/>
      <c r="B7" s="87"/>
      <c r="C7" s="31"/>
      <c r="D7" s="10"/>
      <c r="E7" s="10"/>
    </row>
    <row r="8" spans="1:5" s="2" customFormat="1" ht="21" customHeight="1">
      <c r="A8" s="185" t="s">
        <v>18</v>
      </c>
      <c r="B8" s="186"/>
      <c r="C8" s="70">
        <f>SUM(C5:C7)</f>
        <v>6000</v>
      </c>
      <c r="D8" s="70">
        <f>SUM(D5:D7)</f>
        <v>4000</v>
      </c>
      <c r="E8" s="70">
        <f>SUM(E5:E7)</f>
        <v>0</v>
      </c>
    </row>
    <row r="9" spans="1:3" s="2" customFormat="1" ht="21" customHeight="1">
      <c r="A9" s="182" t="s">
        <v>71</v>
      </c>
      <c r="B9" s="182"/>
      <c r="C9" s="1"/>
    </row>
    <row r="10" spans="2:3" s="2" customFormat="1" ht="15">
      <c r="B10" s="33"/>
      <c r="C10" s="18"/>
    </row>
    <row r="11" spans="2:3" s="2" customFormat="1" ht="15">
      <c r="B11" s="33"/>
      <c r="C11" s="18"/>
    </row>
    <row r="12" spans="1:3" s="2" customFormat="1" ht="27" customHeight="1">
      <c r="A12" s="182" t="s">
        <v>100</v>
      </c>
      <c r="B12" s="182"/>
      <c r="C12" s="1"/>
    </row>
    <row r="13" s="2" customFormat="1" ht="15">
      <c r="C13" s="18"/>
    </row>
    <row r="14" s="2" customFormat="1" ht="15">
      <c r="C14" s="18"/>
    </row>
    <row r="15" ht="15">
      <c r="C15" s="16"/>
    </row>
    <row r="16" ht="15">
      <c r="C16" s="16"/>
    </row>
    <row r="17" ht="15">
      <c r="C17" s="16"/>
    </row>
    <row r="18" ht="15">
      <c r="C18" s="16"/>
    </row>
    <row r="19" ht="15">
      <c r="C19" s="16"/>
    </row>
    <row r="20" ht="15">
      <c r="C20" s="16"/>
    </row>
    <row r="21" ht="15">
      <c r="C21" s="16"/>
    </row>
    <row r="22" ht="15">
      <c r="C22" s="16"/>
    </row>
  </sheetData>
  <sheetProtection/>
  <mergeCells count="6">
    <mergeCell ref="A9:B9"/>
    <mergeCell ref="A12:B12"/>
    <mergeCell ref="A1:C1"/>
    <mergeCell ref="A2:C2"/>
    <mergeCell ref="A4:B4"/>
    <mergeCell ref="A8:B8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3.375" style="8" customWidth="1"/>
    <col min="2" max="2" width="8.375" style="9" customWidth="1"/>
    <col min="3" max="3" width="4.625" style="9" customWidth="1"/>
    <col min="4" max="4" width="2.125" style="9" customWidth="1"/>
    <col min="5" max="5" width="8.50390625" style="9" customWidth="1"/>
    <col min="6" max="6" width="5.625" style="9" customWidth="1"/>
    <col min="7" max="7" width="2.00390625" style="9" customWidth="1"/>
    <col min="8" max="8" width="4.375" style="9" customWidth="1"/>
    <col min="9" max="9" width="2.625" style="9" customWidth="1"/>
    <col min="10" max="10" width="5.50390625" style="9" customWidth="1"/>
    <col min="11" max="11" width="2.50390625" style="9" customWidth="1"/>
    <col min="12" max="12" width="5.00390625" style="9" customWidth="1"/>
    <col min="13" max="13" width="5.625" style="9" customWidth="1"/>
    <col min="14" max="14" width="2.125" style="9" customWidth="1"/>
    <col min="15" max="15" width="4.50390625" style="9" customWidth="1"/>
    <col min="16" max="17" width="5.00390625" style="9" customWidth="1"/>
    <col min="18" max="18" width="11.125" style="9" customWidth="1"/>
    <col min="19" max="16384" width="8.875" style="9" customWidth="1"/>
  </cols>
  <sheetData>
    <row r="1" spans="1:18" ht="18">
      <c r="A1" s="175" t="s">
        <v>162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5">
      <c r="A2" s="175" t="s">
        <v>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5">
      <c r="A3" s="267" t="s">
        <v>70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ht="9" customHeight="1"/>
    <row r="5" spans="1:18" ht="34.5" customHeight="1">
      <c r="A5" s="13"/>
      <c r="B5" s="258" t="s">
        <v>51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3" t="s">
        <v>55</v>
      </c>
    </row>
    <row r="6" spans="1:18" ht="40.5" customHeight="1">
      <c r="A6" s="13">
        <v>1</v>
      </c>
      <c r="B6" s="203" t="s">
        <v>90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9"/>
      <c r="R6" s="73">
        <v>13900</v>
      </c>
    </row>
    <row r="7" spans="1:18" ht="24" customHeight="1">
      <c r="A7" s="75">
        <v>2</v>
      </c>
      <c r="B7" s="264" t="s">
        <v>98</v>
      </c>
      <c r="C7" s="265"/>
      <c r="D7" s="265"/>
      <c r="E7" s="265"/>
      <c r="F7" s="265"/>
      <c r="G7" s="265"/>
      <c r="H7" s="265"/>
      <c r="I7" s="265"/>
      <c r="J7" s="265"/>
      <c r="K7" s="63"/>
      <c r="L7" s="63"/>
      <c r="M7" s="63"/>
      <c r="N7" s="63"/>
      <c r="O7" s="63"/>
      <c r="P7" s="63"/>
      <c r="Q7" s="64"/>
      <c r="R7" s="81"/>
    </row>
    <row r="8" spans="1:18" ht="15.75" customHeight="1">
      <c r="A8" s="82"/>
      <c r="B8" s="76">
        <v>4000</v>
      </c>
      <c r="C8" s="77" t="s">
        <v>73</v>
      </c>
      <c r="D8" s="77" t="s">
        <v>91</v>
      </c>
      <c r="E8" s="78">
        <v>12</v>
      </c>
      <c r="F8" s="77" t="s">
        <v>144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9"/>
      <c r="R8" s="74">
        <v>45600</v>
      </c>
    </row>
    <row r="9" spans="1:18" ht="24" customHeight="1">
      <c r="A9" s="75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6"/>
      <c r="R9" s="81"/>
    </row>
    <row r="10" spans="1:18" ht="1.5" customHeight="1">
      <c r="A10" s="75"/>
      <c r="B10" s="83"/>
      <c r="C10" s="80"/>
      <c r="D10" s="80"/>
      <c r="E10" s="84"/>
      <c r="F10" s="84"/>
      <c r="G10" s="80"/>
      <c r="H10" s="69"/>
      <c r="I10" s="80"/>
      <c r="J10" s="80"/>
      <c r="K10" s="69"/>
      <c r="L10" s="69"/>
      <c r="M10" s="265"/>
      <c r="N10" s="265"/>
      <c r="O10" s="265"/>
      <c r="P10" s="265"/>
      <c r="Q10" s="266"/>
      <c r="R10" s="81"/>
    </row>
    <row r="11" spans="1:18" ht="15" hidden="1">
      <c r="A11" s="75"/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2"/>
      <c r="R11" s="81"/>
    </row>
    <row r="12" spans="1:18" ht="15.75" customHeight="1" hidden="1">
      <c r="A12" s="75"/>
      <c r="B12" s="83"/>
      <c r="C12" s="80"/>
      <c r="D12" s="80"/>
      <c r="E12" s="84"/>
      <c r="F12" s="84"/>
      <c r="G12" s="80"/>
      <c r="H12" s="69"/>
      <c r="I12" s="80"/>
      <c r="J12" s="80"/>
      <c r="K12" s="69"/>
      <c r="L12" s="69"/>
      <c r="M12" s="80"/>
      <c r="N12" s="80"/>
      <c r="O12" s="69"/>
      <c r="P12" s="198"/>
      <c r="Q12" s="199"/>
      <c r="R12" s="81"/>
    </row>
    <row r="13" spans="1:18" ht="15.75" customHeight="1" hidden="1">
      <c r="A13" s="82"/>
      <c r="B13" s="274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6"/>
      <c r="R13" s="86"/>
    </row>
    <row r="14" spans="1:18" ht="6.75" customHeight="1" hidden="1">
      <c r="A14" s="75"/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9"/>
      <c r="R14" s="81"/>
    </row>
    <row r="15" spans="1:18" ht="25.5" customHeight="1">
      <c r="A15" s="85"/>
      <c r="B15" s="280" t="s">
        <v>57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107">
        <f>R6+R8</f>
        <v>59500</v>
      </c>
    </row>
    <row r="16" spans="2:15" ht="18.75" customHeight="1"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</row>
    <row r="18" ht="36.75" customHeight="1">
      <c r="B18" s="9" t="s">
        <v>58</v>
      </c>
    </row>
    <row r="21" ht="24.75" customHeight="1">
      <c r="B21" s="9" t="s">
        <v>100</v>
      </c>
    </row>
  </sheetData>
  <sheetProtection/>
  <mergeCells count="14">
    <mergeCell ref="M10:Q10"/>
    <mergeCell ref="B11:Q11"/>
    <mergeCell ref="B16:O16"/>
    <mergeCell ref="P12:Q12"/>
    <mergeCell ref="B13:Q13"/>
    <mergeCell ref="B14:Q14"/>
    <mergeCell ref="B15:Q15"/>
    <mergeCell ref="B9:Q9"/>
    <mergeCell ref="A1:R1"/>
    <mergeCell ref="A2:R2"/>
    <mergeCell ref="A3:R3"/>
    <mergeCell ref="B5:Q5"/>
    <mergeCell ref="B6:Q6"/>
    <mergeCell ref="B7:J7"/>
  </mergeCells>
  <printOptions/>
  <pageMargins left="0.984251968503937" right="0" top="0.7874015748031497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7.125" style="27" customWidth="1"/>
    <col min="2" max="2" width="7.625" style="27" customWidth="1"/>
    <col min="3" max="3" width="8.625" style="27" customWidth="1"/>
    <col min="4" max="4" width="8.50390625" style="27" customWidth="1"/>
    <col min="5" max="5" width="8.625" style="27" hidden="1" customWidth="1"/>
    <col min="6" max="6" width="5.875" style="27" hidden="1" customWidth="1"/>
    <col min="7" max="7" width="5.375" style="27" hidden="1" customWidth="1"/>
    <col min="8" max="8" width="10.125" style="27" customWidth="1"/>
    <col min="9" max="9" width="0.37109375" style="27" hidden="1" customWidth="1"/>
    <col min="10" max="10" width="8.125" style="27" hidden="1" customWidth="1"/>
    <col min="11" max="11" width="10.375" style="27" customWidth="1"/>
    <col min="12" max="12" width="0.12890625" style="27" customWidth="1"/>
    <col min="13" max="13" width="10.375" style="27" customWidth="1"/>
    <col min="14" max="14" width="7.625" style="27" customWidth="1"/>
    <col min="15" max="15" width="10.875" style="27" customWidth="1"/>
    <col min="16" max="16" width="8.625" style="27" customWidth="1"/>
    <col min="17" max="17" width="11.375" style="27" customWidth="1"/>
    <col min="18" max="18" width="9.125" style="27" customWidth="1"/>
    <col min="19" max="16384" width="9.125" style="26" customWidth="1"/>
  </cols>
  <sheetData>
    <row r="1" spans="1:18" s="9" customFormat="1" ht="15.75">
      <c r="A1" s="281" t="s">
        <v>205</v>
      </c>
      <c r="B1" s="281"/>
      <c r="C1" s="281"/>
      <c r="D1" s="281"/>
      <c r="E1" s="281"/>
      <c r="F1" s="281"/>
      <c r="G1" s="281"/>
      <c r="H1" s="281"/>
      <c r="I1" s="8"/>
      <c r="J1" s="8"/>
      <c r="K1" s="8"/>
      <c r="L1" s="8"/>
      <c r="M1" s="8"/>
      <c r="N1" s="8"/>
      <c r="O1" s="8"/>
      <c r="P1" s="8"/>
      <c r="Q1" s="8"/>
      <c r="R1" s="8"/>
    </row>
    <row r="2" spans="4:11" ht="13.5" thickBot="1">
      <c r="D2" s="282"/>
      <c r="E2" s="282"/>
      <c r="F2" s="282"/>
      <c r="G2" s="282"/>
      <c r="H2" s="282"/>
      <c r="I2" s="282"/>
      <c r="J2" s="282"/>
      <c r="K2" s="282"/>
    </row>
    <row r="3" spans="1:18" s="44" customFormat="1" ht="57.75" customHeight="1">
      <c r="A3" s="39" t="s">
        <v>75</v>
      </c>
      <c r="B3" s="40" t="s">
        <v>76</v>
      </c>
      <c r="C3" s="41" t="s">
        <v>77</v>
      </c>
      <c r="D3" s="39" t="s">
        <v>78</v>
      </c>
      <c r="E3" s="40" t="s">
        <v>79</v>
      </c>
      <c r="F3" s="40" t="s">
        <v>80</v>
      </c>
      <c r="G3" s="40" t="s">
        <v>81</v>
      </c>
      <c r="H3" s="40" t="s">
        <v>82</v>
      </c>
      <c r="I3" s="40" t="s">
        <v>83</v>
      </c>
      <c r="J3" s="40" t="s">
        <v>84</v>
      </c>
      <c r="K3" s="40" t="s">
        <v>85</v>
      </c>
      <c r="L3" s="40" t="s">
        <v>86</v>
      </c>
      <c r="M3" s="41" t="s">
        <v>77</v>
      </c>
      <c r="N3" s="39" t="s">
        <v>87</v>
      </c>
      <c r="O3" s="40" t="s">
        <v>88</v>
      </c>
      <c r="P3" s="41" t="s">
        <v>77</v>
      </c>
      <c r="Q3" s="42" t="s">
        <v>89</v>
      </c>
      <c r="R3" s="43"/>
    </row>
    <row r="4" spans="1:18" s="9" customFormat="1" ht="24" customHeight="1" thickBot="1">
      <c r="A4" s="45"/>
      <c r="B4" s="46"/>
      <c r="C4" s="47">
        <f>B4*A4</f>
        <v>0</v>
      </c>
      <c r="D4" s="45">
        <v>0</v>
      </c>
      <c r="E4" s="46"/>
      <c r="F4" s="46"/>
      <c r="G4" s="46"/>
      <c r="H4" s="46">
        <v>0</v>
      </c>
      <c r="I4" s="48"/>
      <c r="J4" s="48"/>
      <c r="K4" s="71"/>
      <c r="L4" s="46"/>
      <c r="M4" s="47">
        <f>H4*12</f>
        <v>0</v>
      </c>
      <c r="N4" s="45">
        <v>120</v>
      </c>
      <c r="O4" s="46">
        <v>4.84</v>
      </c>
      <c r="P4" s="47"/>
      <c r="Q4" s="49">
        <f>M4</f>
        <v>0</v>
      </c>
      <c r="R4" s="8"/>
    </row>
    <row r="8" spans="1:18" s="9" customFormat="1" ht="15">
      <c r="A8" s="8"/>
      <c r="B8" s="8" t="s">
        <v>58</v>
      </c>
      <c r="C8" s="8"/>
      <c r="D8" s="8"/>
      <c r="E8" s="8"/>
      <c r="F8" s="8"/>
      <c r="G8" s="8"/>
      <c r="H8" s="8"/>
      <c r="J8" s="8"/>
      <c r="K8" s="8"/>
      <c r="N8" s="8"/>
      <c r="O8" s="8"/>
      <c r="P8" s="8"/>
      <c r="Q8" s="8"/>
      <c r="R8" s="8"/>
    </row>
    <row r="9" spans="1:18" s="9" customFormat="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5">
      <c r="A11" s="8"/>
      <c r="B11" s="8" t="s">
        <v>100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</sheetData>
  <sheetProtection/>
  <mergeCells count="2">
    <mergeCell ref="A1:H1"/>
    <mergeCell ref="D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5.375" style="9" customWidth="1"/>
    <col min="2" max="2" width="51.125" style="9" customWidth="1"/>
    <col min="3" max="3" width="18.125" style="8" customWidth="1"/>
    <col min="4" max="4" width="15.50390625" style="9" customWidth="1"/>
    <col min="5" max="5" width="14.375" style="9" customWidth="1"/>
    <col min="6" max="16384" width="8.875" style="9" customWidth="1"/>
  </cols>
  <sheetData>
    <row r="1" spans="1:3" ht="18">
      <c r="A1" s="175" t="s">
        <v>39</v>
      </c>
      <c r="B1" s="175"/>
      <c r="C1" s="175"/>
    </row>
    <row r="2" spans="1:3" s="2" customFormat="1" ht="23.25" customHeight="1">
      <c r="A2" s="183" t="s">
        <v>5</v>
      </c>
      <c r="B2" s="183"/>
      <c r="C2" s="183"/>
    </row>
    <row r="3" s="11" customFormat="1" ht="14.25" customHeight="1">
      <c r="B3" s="11" t="s">
        <v>200</v>
      </c>
    </row>
    <row r="4" spans="1:5" s="11" customFormat="1" ht="50.25" customHeight="1">
      <c r="A4" s="184" t="s">
        <v>51</v>
      </c>
      <c r="B4" s="184"/>
      <c r="C4" s="6" t="s">
        <v>177</v>
      </c>
      <c r="D4" s="3" t="s">
        <v>178</v>
      </c>
      <c r="E4" s="3" t="s">
        <v>179</v>
      </c>
    </row>
    <row r="5" spans="1:5" s="11" customFormat="1" ht="22.5" customHeight="1">
      <c r="A5" s="109" t="s">
        <v>8</v>
      </c>
      <c r="B5" s="110" t="s">
        <v>6</v>
      </c>
      <c r="C5" s="31">
        <v>59500</v>
      </c>
      <c r="D5" s="10"/>
      <c r="E5" s="10"/>
    </row>
    <row r="6" spans="1:5" s="11" customFormat="1" ht="22.5" customHeight="1">
      <c r="A6" s="91" t="s">
        <v>9</v>
      </c>
      <c r="B6" s="95" t="s">
        <v>7</v>
      </c>
      <c r="C6" s="31">
        <f>'222 свод'!C8</f>
        <v>6000</v>
      </c>
      <c r="D6" s="31">
        <v>0</v>
      </c>
      <c r="E6" s="10"/>
    </row>
    <row r="7" spans="1:5" s="11" customFormat="1" ht="22.5" customHeight="1">
      <c r="A7" s="91" t="s">
        <v>10</v>
      </c>
      <c r="B7" s="95" t="s">
        <v>13</v>
      </c>
      <c r="C7" s="31"/>
      <c r="D7" s="151"/>
      <c r="E7" s="151">
        <v>5548382</v>
      </c>
    </row>
    <row r="8" spans="1:5" s="11" customFormat="1" ht="22.5" customHeight="1">
      <c r="A8" s="91" t="s">
        <v>11</v>
      </c>
      <c r="B8" s="95" t="s">
        <v>14</v>
      </c>
      <c r="C8" s="31">
        <v>0</v>
      </c>
      <c r="D8" s="10"/>
      <c r="E8" s="10"/>
    </row>
    <row r="9" spans="1:5" s="2" customFormat="1" ht="22.5" customHeight="1">
      <c r="A9" s="91" t="s">
        <v>12</v>
      </c>
      <c r="B9" s="95" t="s">
        <v>15</v>
      </c>
      <c r="C9" s="31">
        <v>20000</v>
      </c>
      <c r="D9" s="31">
        <f>'225 свод'!N19</f>
        <v>0</v>
      </c>
      <c r="E9" s="154">
        <v>185200</v>
      </c>
    </row>
    <row r="10" spans="1:5" s="2" customFormat="1" ht="22.5" customHeight="1">
      <c r="A10" s="93" t="s">
        <v>114</v>
      </c>
      <c r="B10" s="87" t="s">
        <v>115</v>
      </c>
      <c r="C10" s="31">
        <v>65000</v>
      </c>
      <c r="D10" s="31">
        <v>4000</v>
      </c>
      <c r="E10" s="31"/>
    </row>
    <row r="11" spans="1:5" s="2" customFormat="1" ht="21" customHeight="1">
      <c r="A11" s="185" t="s">
        <v>57</v>
      </c>
      <c r="B11" s="186"/>
      <c r="C11" s="7">
        <f>SUM(C5:C10)</f>
        <v>150500</v>
      </c>
      <c r="D11" s="7">
        <f>SUM(D5:D10)</f>
        <v>4000</v>
      </c>
      <c r="E11" s="155">
        <f>SUM(E5:E10)</f>
        <v>5733582</v>
      </c>
    </row>
    <row r="12" s="2" customFormat="1" ht="15">
      <c r="C12" s="18"/>
    </row>
    <row r="13" s="2" customFormat="1" ht="15">
      <c r="C13" s="18"/>
    </row>
    <row r="14" spans="1:3" s="2" customFormat="1" ht="24" customHeight="1">
      <c r="A14" s="182" t="s">
        <v>58</v>
      </c>
      <c r="B14" s="182"/>
      <c r="C14" s="182"/>
    </row>
    <row r="15" s="2" customFormat="1" ht="15">
      <c r="C15" s="18"/>
    </row>
    <row r="16" s="2" customFormat="1" ht="15">
      <c r="C16" s="18"/>
    </row>
    <row r="17" spans="1:3" ht="15">
      <c r="A17" s="9" t="s">
        <v>100</v>
      </c>
      <c r="C17" s="16"/>
    </row>
    <row r="18" ht="15">
      <c r="C18" s="16"/>
    </row>
    <row r="19" ht="15">
      <c r="C19" s="16"/>
    </row>
    <row r="20" ht="15">
      <c r="C20" s="16"/>
    </row>
    <row r="21" ht="15">
      <c r="C21" s="16"/>
    </row>
    <row r="22" ht="15">
      <c r="C22" s="16"/>
    </row>
    <row r="23" ht="15">
      <c r="C23" s="16"/>
    </row>
    <row r="24" ht="15">
      <c r="C24" s="16"/>
    </row>
  </sheetData>
  <sheetProtection/>
  <mergeCells count="5">
    <mergeCell ref="A4:B4"/>
    <mergeCell ref="A11:B11"/>
    <mergeCell ref="A14:C14"/>
    <mergeCell ref="A1:C1"/>
    <mergeCell ref="A2:C2"/>
  </mergeCells>
  <printOptions/>
  <pageMargins left="0.5905511811023623" right="0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6.125" style="9" customWidth="1"/>
    <col min="2" max="2" width="51.125" style="9" customWidth="1"/>
    <col min="3" max="3" width="15.50390625" style="8" customWidth="1"/>
    <col min="4" max="4" width="15.00390625" style="9" customWidth="1"/>
    <col min="5" max="5" width="16.375" style="9" customWidth="1"/>
    <col min="6" max="16384" width="8.875" style="9" customWidth="1"/>
  </cols>
  <sheetData>
    <row r="1" spans="1:3" ht="18">
      <c r="A1" s="175" t="s">
        <v>3</v>
      </c>
      <c r="B1" s="175"/>
      <c r="C1" s="175"/>
    </row>
    <row r="2" spans="1:3" s="2" customFormat="1" ht="23.25" customHeight="1">
      <c r="A2" s="183" t="s">
        <v>4</v>
      </c>
      <c r="B2" s="183"/>
      <c r="C2" s="183"/>
    </row>
    <row r="3" s="11" customFormat="1" ht="14.25" customHeight="1">
      <c r="B3" s="11" t="s">
        <v>200</v>
      </c>
    </row>
    <row r="4" spans="1:5" s="11" customFormat="1" ht="57.75" customHeight="1">
      <c r="A4" s="184" t="s">
        <v>51</v>
      </c>
      <c r="B4" s="184"/>
      <c r="C4" s="6" t="s">
        <v>177</v>
      </c>
      <c r="D4" s="3" t="s">
        <v>178</v>
      </c>
      <c r="E4" s="3" t="s">
        <v>179</v>
      </c>
    </row>
    <row r="5" spans="1:5" s="11" customFormat="1" ht="25.5" customHeight="1">
      <c r="A5" s="200" t="s">
        <v>146</v>
      </c>
      <c r="B5" s="201"/>
      <c r="C5" s="150">
        <f>'210'!C5*30/100</f>
        <v>2935927.5</v>
      </c>
      <c r="D5" s="150">
        <f>'210'!D5*30/100</f>
        <v>604560</v>
      </c>
      <c r="E5" s="150">
        <f>'210'!E5*30/100</f>
        <v>1200000</v>
      </c>
    </row>
    <row r="6" spans="1:5" s="2" customFormat="1" ht="61.5" customHeight="1">
      <c r="A6" s="283" t="s">
        <v>72</v>
      </c>
      <c r="B6" s="228"/>
      <c r="C6" s="150">
        <f>'210'!C5*0.2/100</f>
        <v>19572.85</v>
      </c>
      <c r="D6" s="150">
        <f>'210'!D5*0.2/100</f>
        <v>4030.4</v>
      </c>
      <c r="E6" s="150">
        <f>'210'!E5*0.2/100</f>
        <v>8000</v>
      </c>
    </row>
    <row r="7" spans="1:5" s="2" customFormat="1" ht="24" customHeight="1">
      <c r="A7" s="185" t="s">
        <v>57</v>
      </c>
      <c r="B7" s="186"/>
      <c r="C7" s="70">
        <f>SUM(C5:C6)</f>
        <v>2955500.35</v>
      </c>
      <c r="D7" s="70">
        <f>SUM(D5:D6)</f>
        <v>608590.4</v>
      </c>
      <c r="E7" s="70">
        <f>SUM(E5:E6)</f>
        <v>1208000</v>
      </c>
    </row>
    <row r="8" s="2" customFormat="1" ht="15">
      <c r="C8" s="18"/>
    </row>
    <row r="9" s="2" customFormat="1" ht="15">
      <c r="C9" s="18"/>
    </row>
    <row r="10" spans="1:3" s="2" customFormat="1" ht="21" customHeight="1">
      <c r="A10" s="28" t="s">
        <v>71</v>
      </c>
      <c r="B10" s="28"/>
      <c r="C10" s="1"/>
    </row>
    <row r="11" spans="2:3" s="2" customFormat="1" ht="15">
      <c r="B11" s="33"/>
      <c r="C11" s="18"/>
    </row>
    <row r="12" spans="2:3" s="2" customFormat="1" ht="15">
      <c r="B12" s="33"/>
      <c r="C12" s="18"/>
    </row>
    <row r="13" spans="1:3" s="2" customFormat="1" ht="15">
      <c r="A13" s="28" t="s">
        <v>2</v>
      </c>
      <c r="B13" s="28"/>
      <c r="C13" s="1"/>
    </row>
    <row r="14" ht="15">
      <c r="C14" s="16"/>
    </row>
    <row r="15" ht="15">
      <c r="C15" s="16"/>
    </row>
    <row r="16" ht="15">
      <c r="C16" s="16"/>
    </row>
    <row r="17" ht="15">
      <c r="C17" s="16"/>
    </row>
    <row r="18" ht="15">
      <c r="C18" s="16"/>
    </row>
    <row r="19" ht="15">
      <c r="C19" s="16"/>
    </row>
    <row r="20" ht="15">
      <c r="C20" s="16"/>
    </row>
    <row r="21" ht="15">
      <c r="C21" s="16"/>
    </row>
  </sheetData>
  <sheetProtection/>
  <mergeCells count="6">
    <mergeCell ref="A6:B6"/>
    <mergeCell ref="A7:B7"/>
    <mergeCell ref="A1:C1"/>
    <mergeCell ref="A2:C2"/>
    <mergeCell ref="A4:B4"/>
    <mergeCell ref="A5:B5"/>
  </mergeCells>
  <printOptions/>
  <pageMargins left="0.3937007874015748" right="0.1968503937007874" top="0.7874015748031497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4" sqref="B4"/>
    </sheetView>
  </sheetViews>
  <sheetFormatPr defaultColWidth="9.125" defaultRowHeight="12.75"/>
  <cols>
    <col min="1" max="1" width="5.00390625" style="8" customWidth="1"/>
    <col min="2" max="2" width="43.375" style="21" customWidth="1"/>
    <col min="3" max="3" width="10.00390625" style="21" customWidth="1"/>
    <col min="4" max="5" width="9.125" style="1" customWidth="1"/>
    <col min="6" max="6" width="15.50390625" style="8" customWidth="1"/>
    <col min="7" max="16384" width="9.125" style="8" customWidth="1"/>
  </cols>
  <sheetData>
    <row r="1" spans="1:6" ht="18">
      <c r="A1" s="175" t="s">
        <v>110</v>
      </c>
      <c r="B1" s="175"/>
      <c r="C1" s="175"/>
      <c r="D1" s="175"/>
      <c r="E1" s="175"/>
      <c r="F1" s="175"/>
    </row>
    <row r="2" spans="1:6" ht="15">
      <c r="A2" s="175" t="s">
        <v>111</v>
      </c>
      <c r="B2" s="175"/>
      <c r="C2" s="175"/>
      <c r="D2" s="175"/>
      <c r="E2" s="175"/>
      <c r="F2" s="175"/>
    </row>
    <row r="3" spans="1:6" ht="15">
      <c r="A3" s="284" t="s">
        <v>1</v>
      </c>
      <c r="B3" s="284"/>
      <c r="C3" s="284"/>
      <c r="D3" s="284"/>
      <c r="E3" s="284"/>
      <c r="F3" s="284"/>
    </row>
    <row r="4" spans="1:6" ht="15">
      <c r="A4" s="19"/>
      <c r="B4" s="11" t="s">
        <v>206</v>
      </c>
      <c r="C4" s="19"/>
      <c r="D4" s="19"/>
      <c r="E4" s="19"/>
      <c r="F4" s="19"/>
    </row>
    <row r="5" spans="1:6" s="11" customFormat="1" ht="62.25">
      <c r="A5" s="10" t="s">
        <v>50</v>
      </c>
      <c r="B5" s="10" t="s">
        <v>51</v>
      </c>
      <c r="C5" s="10" t="s">
        <v>96</v>
      </c>
      <c r="D5" s="10" t="s">
        <v>62</v>
      </c>
      <c r="E5" s="10" t="s">
        <v>63</v>
      </c>
      <c r="F5" s="10" t="s">
        <v>141</v>
      </c>
    </row>
    <row r="6" spans="1:6" s="1" customFormat="1" ht="15">
      <c r="A6" s="3">
        <v>1</v>
      </c>
      <c r="B6" s="12" t="s">
        <v>116</v>
      </c>
      <c r="C6" s="3">
        <v>1</v>
      </c>
      <c r="D6" s="3">
        <v>10</v>
      </c>
      <c r="E6" s="3">
        <v>1</v>
      </c>
      <c r="F6" s="6">
        <v>2000</v>
      </c>
    </row>
    <row r="7" spans="1:6" s="1" customFormat="1" ht="15">
      <c r="A7" s="3"/>
      <c r="B7" s="12"/>
      <c r="C7" s="3"/>
      <c r="D7" s="3"/>
      <c r="E7" s="3"/>
      <c r="F7" s="6"/>
    </row>
    <row r="8" spans="1:6" s="1" customFormat="1" ht="15.75">
      <c r="A8" s="218" t="s">
        <v>66</v>
      </c>
      <c r="B8" s="218"/>
      <c r="C8" s="218"/>
      <c r="D8" s="218"/>
      <c r="E8" s="218"/>
      <c r="F8" s="17">
        <f>SUM(F6)</f>
        <v>2000</v>
      </c>
    </row>
    <row r="9" spans="1:6" s="1" customFormat="1" ht="15">
      <c r="A9" s="3">
        <v>2</v>
      </c>
      <c r="B9" s="12" t="s">
        <v>116</v>
      </c>
      <c r="C9" s="3">
        <v>2</v>
      </c>
      <c r="D9" s="3">
        <v>5</v>
      </c>
      <c r="E9" s="3">
        <v>2</v>
      </c>
      <c r="F9" s="6">
        <v>2000</v>
      </c>
    </row>
    <row r="10" spans="1:6" s="1" customFormat="1" ht="15">
      <c r="A10" s="3"/>
      <c r="B10" s="12"/>
      <c r="C10" s="3"/>
      <c r="D10" s="3"/>
      <c r="E10" s="3"/>
      <c r="F10" s="6"/>
    </row>
    <row r="11" spans="1:6" s="1" customFormat="1" ht="15.75">
      <c r="A11" s="218" t="s">
        <v>67</v>
      </c>
      <c r="B11" s="218"/>
      <c r="C11" s="218"/>
      <c r="D11" s="218"/>
      <c r="E11" s="218"/>
      <c r="F11" s="17">
        <v>4000</v>
      </c>
    </row>
    <row r="12" spans="1:6" s="1" customFormat="1" ht="15">
      <c r="A12" s="3"/>
      <c r="B12" s="12"/>
      <c r="C12" s="3">
        <v>2</v>
      </c>
      <c r="D12" s="3">
        <v>10</v>
      </c>
      <c r="E12" s="3">
        <v>2</v>
      </c>
      <c r="F12" s="6">
        <v>4000</v>
      </c>
    </row>
    <row r="13" spans="1:6" s="1" customFormat="1" ht="15">
      <c r="A13" s="3"/>
      <c r="B13" s="12"/>
      <c r="C13" s="3"/>
      <c r="D13" s="3"/>
      <c r="E13" s="3"/>
      <c r="F13" s="6"/>
    </row>
    <row r="14" spans="1:6" s="1" customFormat="1" ht="15.75">
      <c r="A14" s="218"/>
      <c r="B14" s="218"/>
      <c r="C14" s="218"/>
      <c r="D14" s="218"/>
      <c r="E14" s="218"/>
      <c r="F14" s="17"/>
    </row>
    <row r="15" spans="1:6" s="1" customFormat="1" ht="15">
      <c r="A15" s="3">
        <v>3</v>
      </c>
      <c r="B15" s="12" t="s">
        <v>116</v>
      </c>
      <c r="C15" s="3">
        <v>2</v>
      </c>
      <c r="D15" s="3">
        <v>10</v>
      </c>
      <c r="E15" s="3">
        <v>2</v>
      </c>
      <c r="F15" s="6">
        <v>2000</v>
      </c>
    </row>
    <row r="16" spans="1:6" ht="15">
      <c r="A16" s="13"/>
      <c r="B16" s="15"/>
      <c r="C16" s="13"/>
      <c r="D16" s="3"/>
      <c r="E16" s="3"/>
      <c r="F16" s="14"/>
    </row>
    <row r="17" spans="1:6" ht="15.75">
      <c r="A17" s="218" t="s">
        <v>69</v>
      </c>
      <c r="B17" s="218"/>
      <c r="C17" s="218"/>
      <c r="D17" s="218"/>
      <c r="E17" s="218"/>
      <c r="F17" s="17">
        <f>SUM(F15)</f>
        <v>2000</v>
      </c>
    </row>
    <row r="18" spans="1:6" ht="15">
      <c r="A18" s="13"/>
      <c r="B18" s="219" t="s">
        <v>60</v>
      </c>
      <c r="C18" s="219"/>
      <c r="D18" s="219"/>
      <c r="E18" s="219"/>
      <c r="F18" s="7">
        <f>F8+F11+F17</f>
        <v>8000</v>
      </c>
    </row>
    <row r="19" ht="15">
      <c r="F19" s="16"/>
    </row>
    <row r="20" spans="2:6" ht="40.5" customHeight="1">
      <c r="B20" s="21" t="s">
        <v>58</v>
      </c>
      <c r="D20" s="183"/>
      <c r="E20" s="183"/>
      <c r="F20" s="16"/>
    </row>
    <row r="21" ht="19.5" customHeight="1">
      <c r="F21" s="16"/>
    </row>
    <row r="22" ht="21" customHeight="1">
      <c r="B22" s="21" t="s">
        <v>0</v>
      </c>
    </row>
  </sheetData>
  <sheetProtection/>
  <mergeCells count="9">
    <mergeCell ref="A1:F1"/>
    <mergeCell ref="A3:F3"/>
    <mergeCell ref="D20:E20"/>
    <mergeCell ref="A2:F2"/>
    <mergeCell ref="A8:E8"/>
    <mergeCell ref="A11:E11"/>
    <mergeCell ref="A14:E14"/>
    <mergeCell ref="A17:E17"/>
    <mergeCell ref="B18:E18"/>
  </mergeCells>
  <printOptions/>
  <pageMargins left="0.7874015748031497" right="0" top="0.984251968503937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50390625" style="9" customWidth="1"/>
    <col min="2" max="2" width="65.875" style="9" customWidth="1"/>
    <col min="3" max="3" width="18.125" style="8" customWidth="1"/>
    <col min="4" max="4" width="13.50390625" style="9" customWidth="1"/>
    <col min="5" max="5" width="12.50390625" style="9" customWidth="1"/>
    <col min="6" max="16384" width="8.875" style="9" customWidth="1"/>
  </cols>
  <sheetData>
    <row r="1" spans="1:3" ht="18">
      <c r="A1" s="175" t="s">
        <v>110</v>
      </c>
      <c r="B1" s="175"/>
      <c r="C1" s="175"/>
    </row>
    <row r="2" spans="1:3" s="2" customFormat="1" ht="23.25" customHeight="1">
      <c r="A2" s="183" t="s">
        <v>111</v>
      </c>
      <c r="B2" s="183"/>
      <c r="C2" s="183"/>
    </row>
    <row r="3" s="11" customFormat="1" ht="14.25" customHeight="1">
      <c r="B3" s="11" t="s">
        <v>200</v>
      </c>
    </row>
    <row r="4" spans="1:5" s="11" customFormat="1" ht="57.75" customHeight="1">
      <c r="A4" s="184" t="s">
        <v>51</v>
      </c>
      <c r="B4" s="184"/>
      <c r="C4" s="6" t="s">
        <v>177</v>
      </c>
      <c r="D4" s="3" t="s">
        <v>178</v>
      </c>
      <c r="E4" s="3" t="s">
        <v>179</v>
      </c>
    </row>
    <row r="5" spans="1:5" s="11" customFormat="1" ht="35.25" customHeight="1">
      <c r="A5" s="88">
        <v>1</v>
      </c>
      <c r="B5" s="110" t="s">
        <v>148</v>
      </c>
      <c r="C5" s="32">
        <v>2000</v>
      </c>
      <c r="D5" s="10">
        <v>4000</v>
      </c>
      <c r="E5" s="10"/>
    </row>
    <row r="6" spans="1:5" s="11" customFormat="1" ht="31.5" customHeight="1">
      <c r="A6" s="10">
        <v>2</v>
      </c>
      <c r="B6" s="111" t="s">
        <v>113</v>
      </c>
      <c r="C6" s="32">
        <v>6000</v>
      </c>
      <c r="D6" s="10"/>
      <c r="E6" s="10"/>
    </row>
    <row r="7" spans="1:5" s="2" customFormat="1" ht="21" customHeight="1">
      <c r="A7" s="185" t="s">
        <v>112</v>
      </c>
      <c r="B7" s="186"/>
      <c r="C7" s="90">
        <f>SUM(C5:C6)</f>
        <v>8000</v>
      </c>
      <c r="D7" s="90">
        <f>SUM(D5:D6)</f>
        <v>4000</v>
      </c>
      <c r="E7" s="90">
        <f>SUM(E5:E6)</f>
        <v>0</v>
      </c>
    </row>
    <row r="8" spans="2:3" s="2" customFormat="1" ht="15">
      <c r="B8" s="33"/>
      <c r="C8" s="18"/>
    </row>
    <row r="9" spans="1:3" s="2" customFormat="1" ht="21" customHeight="1">
      <c r="A9" s="182" t="s">
        <v>71</v>
      </c>
      <c r="B9" s="182"/>
      <c r="C9" s="1"/>
    </row>
    <row r="10" spans="2:3" s="2" customFormat="1" ht="15">
      <c r="B10" s="33"/>
      <c r="C10" s="18"/>
    </row>
    <row r="11" spans="2:3" s="2" customFormat="1" ht="15">
      <c r="B11" s="33"/>
      <c r="C11" s="18"/>
    </row>
    <row r="12" spans="1:3" s="2" customFormat="1" ht="27" customHeight="1">
      <c r="A12" s="182" t="s">
        <v>100</v>
      </c>
      <c r="B12" s="182"/>
      <c r="C12" s="1"/>
    </row>
    <row r="13" s="2" customFormat="1" ht="15">
      <c r="C13" s="18"/>
    </row>
    <row r="14" s="2" customFormat="1" ht="15">
      <c r="C14" s="18"/>
    </row>
    <row r="15" ht="15">
      <c r="C15" s="16"/>
    </row>
    <row r="16" ht="15">
      <c r="C16" s="16"/>
    </row>
    <row r="17" ht="15">
      <c r="C17" s="16"/>
    </row>
    <row r="18" ht="15">
      <c r="C18" s="16"/>
    </row>
    <row r="19" ht="15">
      <c r="C19" s="16"/>
    </row>
    <row r="20" ht="15">
      <c r="C20" s="16"/>
    </row>
    <row r="21" ht="15">
      <c r="C21" s="16"/>
    </row>
    <row r="22" ht="15">
      <c r="C22" s="16"/>
    </row>
  </sheetData>
  <sheetProtection/>
  <mergeCells count="6">
    <mergeCell ref="A9:B9"/>
    <mergeCell ref="A12:B12"/>
    <mergeCell ref="A1:C1"/>
    <mergeCell ref="A2:C2"/>
    <mergeCell ref="A4:B4"/>
    <mergeCell ref="A7:B7"/>
  </mergeCells>
  <printOptions/>
  <pageMargins left="0.3937007874015748" right="0" top="0.7874015748031497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50390625" style="9" customWidth="1"/>
    <col min="2" max="2" width="60.875" style="9" customWidth="1"/>
    <col min="3" max="3" width="14.625" style="8" customWidth="1"/>
    <col min="4" max="4" width="15.375" style="9" customWidth="1"/>
    <col min="5" max="5" width="14.00390625" style="9" customWidth="1"/>
    <col min="6" max="16384" width="8.875" style="9" customWidth="1"/>
  </cols>
  <sheetData>
    <row r="1" spans="1:3" ht="18">
      <c r="A1" s="175" t="s">
        <v>48</v>
      </c>
      <c r="B1" s="175"/>
      <c r="C1" s="175"/>
    </row>
    <row r="2" spans="1:3" s="2" customFormat="1" ht="23.25" customHeight="1">
      <c r="A2" s="183" t="s">
        <v>49</v>
      </c>
      <c r="B2" s="183"/>
      <c r="C2" s="183"/>
    </row>
    <row r="3" spans="2:4" s="11" customFormat="1" ht="14.25" customHeight="1">
      <c r="B3" s="177" t="s">
        <v>201</v>
      </c>
      <c r="C3" s="177"/>
      <c r="D3" s="177"/>
    </row>
    <row r="4" spans="1:5" s="11" customFormat="1" ht="45" customHeight="1">
      <c r="A4" s="184" t="s">
        <v>51</v>
      </c>
      <c r="B4" s="184"/>
      <c r="C4" s="31" t="s">
        <v>177</v>
      </c>
      <c r="D4" s="31" t="s">
        <v>178</v>
      </c>
      <c r="E4" s="10" t="s">
        <v>179</v>
      </c>
    </row>
    <row r="5" spans="1:5" s="11" customFormat="1" ht="35.25" customHeight="1">
      <c r="A5" s="88">
        <v>1</v>
      </c>
      <c r="B5" s="110" t="s">
        <v>188</v>
      </c>
      <c r="C5" s="32">
        <v>10000</v>
      </c>
      <c r="D5" s="154"/>
      <c r="E5" s="154"/>
    </row>
    <row r="6" spans="1:5" s="11" customFormat="1" ht="35.25" customHeight="1">
      <c r="A6" s="88">
        <v>4</v>
      </c>
      <c r="B6" s="110" t="s">
        <v>47</v>
      </c>
      <c r="C6" s="32">
        <v>32500</v>
      </c>
      <c r="D6" s="31">
        <v>9371</v>
      </c>
      <c r="E6" s="31"/>
    </row>
    <row r="7" spans="1:5" s="2" customFormat="1" ht="21" customHeight="1">
      <c r="A7" s="185" t="s">
        <v>57</v>
      </c>
      <c r="B7" s="186"/>
      <c r="C7" s="90">
        <v>42500</v>
      </c>
      <c r="D7" s="90">
        <f>SUM(D5:D6)</f>
        <v>9371</v>
      </c>
      <c r="E7" s="90">
        <f>SUM(E5:E6)</f>
        <v>0</v>
      </c>
    </row>
    <row r="8" s="2" customFormat="1" ht="15">
      <c r="C8" s="18"/>
    </row>
    <row r="9" spans="2:3" s="2" customFormat="1" ht="15">
      <c r="B9" s="33"/>
      <c r="C9" s="18"/>
    </row>
    <row r="10" spans="1:3" s="2" customFormat="1" ht="21" customHeight="1">
      <c r="A10" s="182" t="s">
        <v>199</v>
      </c>
      <c r="B10" s="182"/>
      <c r="C10" s="1"/>
    </row>
    <row r="11" spans="2:3" s="2" customFormat="1" ht="15">
      <c r="B11" s="33"/>
      <c r="C11" s="18"/>
    </row>
    <row r="12" spans="2:3" s="2" customFormat="1" ht="15">
      <c r="B12" s="33"/>
      <c r="C12" s="18"/>
    </row>
    <row r="13" spans="1:3" s="2" customFormat="1" ht="27" customHeight="1">
      <c r="A13" s="182" t="s">
        <v>100</v>
      </c>
      <c r="B13" s="182"/>
      <c r="C13" s="1"/>
    </row>
    <row r="14" s="2" customFormat="1" ht="15">
      <c r="C14" s="18"/>
    </row>
    <row r="15" s="2" customFormat="1" ht="15">
      <c r="C15" s="18"/>
    </row>
    <row r="16" ht="15">
      <c r="C16" s="16"/>
    </row>
    <row r="17" ht="15">
      <c r="C17" s="16"/>
    </row>
    <row r="18" ht="15">
      <c r="C18" s="16"/>
    </row>
    <row r="19" ht="15">
      <c r="C19" s="16"/>
    </row>
    <row r="20" ht="15">
      <c r="C20" s="16"/>
    </row>
    <row r="21" ht="15">
      <c r="C21" s="16"/>
    </row>
    <row r="22" ht="15">
      <c r="C22" s="16"/>
    </row>
    <row r="23" ht="15">
      <c r="C23" s="16"/>
    </row>
  </sheetData>
  <sheetProtection/>
  <mergeCells count="7">
    <mergeCell ref="A13:B13"/>
    <mergeCell ref="A1:C1"/>
    <mergeCell ref="A2:C2"/>
    <mergeCell ref="A4:B4"/>
    <mergeCell ref="B3:D3"/>
    <mergeCell ref="A7:B7"/>
    <mergeCell ref="A10:B10"/>
  </mergeCells>
  <printOptions/>
  <pageMargins left="0.5905511811023623" right="0" top="0.7874015748031497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5.375" style="9" customWidth="1"/>
    <col min="2" max="2" width="39.00390625" style="9" customWidth="1"/>
    <col min="3" max="3" width="18.125" style="8" customWidth="1"/>
    <col min="4" max="4" width="15.00390625" style="9" customWidth="1"/>
    <col min="5" max="5" width="11.125" style="9" customWidth="1"/>
    <col min="6" max="16384" width="8.875" style="9" customWidth="1"/>
  </cols>
  <sheetData>
    <row r="1" spans="1:3" ht="18">
      <c r="A1" s="175" t="s">
        <v>101</v>
      </c>
      <c r="B1" s="175"/>
      <c r="C1" s="175"/>
    </row>
    <row r="2" spans="1:3" s="2" customFormat="1" ht="23.25" customHeight="1">
      <c r="A2" s="183" t="s">
        <v>102</v>
      </c>
      <c r="B2" s="183"/>
      <c r="C2" s="183"/>
    </row>
    <row r="3" s="11" customFormat="1" ht="14.25" customHeight="1">
      <c r="B3" s="11" t="s">
        <v>200</v>
      </c>
    </row>
    <row r="4" spans="1:5" s="11" customFormat="1" ht="42.75" customHeight="1">
      <c r="A4" s="285" t="s">
        <v>51</v>
      </c>
      <c r="B4" s="285"/>
      <c r="C4" s="6" t="s">
        <v>177</v>
      </c>
      <c r="D4" s="3" t="s">
        <v>178</v>
      </c>
      <c r="E4" s="3" t="s">
        <v>179</v>
      </c>
    </row>
    <row r="5" spans="1:5" s="11" customFormat="1" ht="22.5" customHeight="1">
      <c r="A5" s="109" t="s">
        <v>103</v>
      </c>
      <c r="B5" s="108" t="s">
        <v>107</v>
      </c>
      <c r="C5" s="123">
        <v>9786425</v>
      </c>
      <c r="D5" s="123">
        <f>1985200+30000</f>
        <v>2015200</v>
      </c>
      <c r="E5" s="10">
        <v>4000000</v>
      </c>
    </row>
    <row r="6" spans="1:5" s="11" customFormat="1" ht="22.5" customHeight="1">
      <c r="A6" s="91" t="s">
        <v>104</v>
      </c>
      <c r="B6" s="92" t="s">
        <v>108</v>
      </c>
      <c r="C6" s="124"/>
      <c r="D6" s="124"/>
      <c r="E6" s="149"/>
    </row>
    <row r="7" spans="1:5" s="11" customFormat="1" ht="22.5" customHeight="1">
      <c r="A7" s="93" t="s">
        <v>105</v>
      </c>
      <c r="B7" s="94" t="s">
        <v>109</v>
      </c>
      <c r="C7" s="145">
        <f>'213'!C7</f>
        <v>2955500.35</v>
      </c>
      <c r="D7" s="145">
        <f>'213'!D7</f>
        <v>608590.4</v>
      </c>
      <c r="E7" s="145">
        <f>'213'!E7</f>
        <v>1208000</v>
      </c>
    </row>
    <row r="8" spans="1:5" s="2" customFormat="1" ht="21" customHeight="1">
      <c r="A8" s="185" t="s">
        <v>106</v>
      </c>
      <c r="B8" s="186"/>
      <c r="C8" s="146">
        <f>SUM(C5:C7)</f>
        <v>12741925.35</v>
      </c>
      <c r="D8" s="146">
        <f>SUM(D5:D7)</f>
        <v>2623790.4</v>
      </c>
      <c r="E8" s="146">
        <f>SUM(E5:E7)</f>
        <v>5208000</v>
      </c>
    </row>
    <row r="9" s="2" customFormat="1" ht="15">
      <c r="C9" s="18"/>
    </row>
    <row r="10" s="2" customFormat="1" ht="15">
      <c r="C10" s="18"/>
    </row>
    <row r="11" spans="1:3" s="2" customFormat="1" ht="24" customHeight="1">
      <c r="A11" s="182" t="s">
        <v>58</v>
      </c>
      <c r="B11" s="182"/>
      <c r="C11" s="182"/>
    </row>
    <row r="12" s="2" customFormat="1" ht="15">
      <c r="C12" s="18"/>
    </row>
    <row r="13" s="2" customFormat="1" ht="15">
      <c r="C13" s="18"/>
    </row>
    <row r="14" spans="1:3" ht="15">
      <c r="A14" s="9" t="s">
        <v>100</v>
      </c>
      <c r="C14" s="16"/>
    </row>
    <row r="15" ht="15">
      <c r="C15" s="16"/>
    </row>
    <row r="16" ht="15">
      <c r="C16" s="16"/>
    </row>
    <row r="17" ht="15">
      <c r="C17" s="16"/>
    </row>
    <row r="18" ht="15">
      <c r="C18" s="16"/>
    </row>
    <row r="19" ht="15">
      <c r="C19" s="16"/>
    </row>
    <row r="20" ht="15">
      <c r="C20" s="16"/>
    </row>
    <row r="21" ht="15">
      <c r="C21" s="16"/>
    </row>
  </sheetData>
  <sheetProtection/>
  <mergeCells count="5">
    <mergeCell ref="A8:B8"/>
    <mergeCell ref="A11:C11"/>
    <mergeCell ref="A1:C1"/>
    <mergeCell ref="A2:C2"/>
    <mergeCell ref="A4:B4"/>
  </mergeCells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7">
      <selection activeCell="F13" sqref="F13"/>
    </sheetView>
  </sheetViews>
  <sheetFormatPr defaultColWidth="9.125" defaultRowHeight="12.75"/>
  <cols>
    <col min="1" max="1" width="4.50390625" style="36" customWidth="1"/>
    <col min="2" max="2" width="41.00390625" style="37" bestFit="1" customWidth="1"/>
    <col min="3" max="3" width="8.125" style="36" bestFit="1" customWidth="1"/>
    <col min="4" max="4" width="8.375" style="36" customWidth="1"/>
    <col min="5" max="5" width="10.625" style="38" customWidth="1"/>
    <col min="6" max="6" width="15.00390625" style="38" customWidth="1"/>
    <col min="7" max="7" width="14.00390625" style="36" customWidth="1"/>
    <col min="8" max="8" width="13.50390625" style="36" customWidth="1"/>
    <col min="9" max="16384" width="9.125" style="36" customWidth="1"/>
  </cols>
  <sheetData>
    <row r="1" spans="1:6" s="8" customFormat="1" ht="18">
      <c r="A1" s="175" t="s">
        <v>180</v>
      </c>
      <c r="B1" s="175"/>
      <c r="C1" s="175"/>
      <c r="D1" s="175"/>
      <c r="E1" s="175"/>
      <c r="F1" s="175"/>
    </row>
    <row r="2" spans="1:6" s="8" customFormat="1" ht="15">
      <c r="A2" s="175" t="s">
        <v>46</v>
      </c>
      <c r="B2" s="175"/>
      <c r="C2" s="175"/>
      <c r="D2" s="175"/>
      <c r="E2" s="175"/>
      <c r="F2" s="175"/>
    </row>
    <row r="3" spans="2:6" s="8" customFormat="1" ht="15">
      <c r="B3" s="190" t="s">
        <v>202</v>
      </c>
      <c r="C3" s="190"/>
      <c r="D3" s="190"/>
      <c r="E3" s="190"/>
      <c r="F3" s="190"/>
    </row>
    <row r="4" spans="1:8" s="1" customFormat="1" ht="46.5">
      <c r="A4" s="3" t="s">
        <v>50</v>
      </c>
      <c r="B4" s="3" t="s">
        <v>51</v>
      </c>
      <c r="C4" s="3" t="s">
        <v>52</v>
      </c>
      <c r="D4" s="3" t="s">
        <v>53</v>
      </c>
      <c r="E4" s="6" t="s">
        <v>54</v>
      </c>
      <c r="F4" s="6" t="s">
        <v>177</v>
      </c>
      <c r="G4" s="3" t="s">
        <v>178</v>
      </c>
      <c r="H4" s="3" t="s">
        <v>179</v>
      </c>
    </row>
    <row r="5" spans="1:8" s="1" customFormat="1" ht="15">
      <c r="A5" s="3"/>
      <c r="B5" s="156" t="s">
        <v>181</v>
      </c>
      <c r="C5" s="157"/>
      <c r="D5" s="158"/>
      <c r="E5" s="159"/>
      <c r="F5" s="6"/>
      <c r="G5" s="3"/>
      <c r="H5" s="3"/>
    </row>
    <row r="6" spans="1:8" s="8" customFormat="1" ht="15">
      <c r="A6" s="13" t="s">
        <v>182</v>
      </c>
      <c r="B6" s="160" t="s">
        <v>195</v>
      </c>
      <c r="C6" s="161" t="s">
        <v>183</v>
      </c>
      <c r="D6" s="162">
        <v>1</v>
      </c>
      <c r="E6" s="163">
        <v>25000</v>
      </c>
      <c r="F6" s="14">
        <f>D6*E6</f>
        <v>25000</v>
      </c>
      <c r="G6" s="13"/>
      <c r="H6" s="13"/>
    </row>
    <row r="7" spans="1:8" s="8" customFormat="1" ht="15">
      <c r="A7" s="13">
        <v>2</v>
      </c>
      <c r="B7" s="4" t="s">
        <v>147</v>
      </c>
      <c r="C7" s="161" t="s">
        <v>183</v>
      </c>
      <c r="D7" s="162">
        <v>2</v>
      </c>
      <c r="E7" s="163">
        <v>14500</v>
      </c>
      <c r="F7" s="14">
        <v>14500</v>
      </c>
      <c r="G7" s="13">
        <v>16500</v>
      </c>
      <c r="H7" s="13"/>
    </row>
    <row r="8" spans="1:8" s="8" customFormat="1" ht="15">
      <c r="A8" s="13">
        <v>3</v>
      </c>
      <c r="B8" s="164" t="s">
        <v>142</v>
      </c>
      <c r="C8" s="161" t="s">
        <v>183</v>
      </c>
      <c r="D8" s="162">
        <v>1</v>
      </c>
      <c r="E8" s="163">
        <v>10000</v>
      </c>
      <c r="F8" s="14">
        <v>10000</v>
      </c>
      <c r="G8" s="13"/>
      <c r="H8" s="13"/>
    </row>
    <row r="9" spans="1:8" s="8" customFormat="1" ht="15">
      <c r="A9" s="13"/>
      <c r="B9" s="164" t="s">
        <v>60</v>
      </c>
      <c r="C9" s="161"/>
      <c r="D9" s="162"/>
      <c r="E9" s="163"/>
      <c r="F9" s="165">
        <f>SUM(F6:F8)</f>
        <v>49500</v>
      </c>
      <c r="G9" s="165">
        <f>SUM(G6:G8)</f>
        <v>16500</v>
      </c>
      <c r="H9" s="165">
        <f>SUM(H6:H8)</f>
        <v>0</v>
      </c>
    </row>
    <row r="10" spans="1:8" s="8" customFormat="1" ht="15">
      <c r="A10" s="13"/>
      <c r="B10" s="148" t="s">
        <v>184</v>
      </c>
      <c r="C10" s="5"/>
      <c r="D10" s="5"/>
      <c r="E10" s="22"/>
      <c r="F10" s="14"/>
      <c r="G10" s="13"/>
      <c r="H10" s="13"/>
    </row>
    <row r="11" spans="1:8" s="8" customFormat="1" ht="15">
      <c r="A11" s="13">
        <v>1</v>
      </c>
      <c r="B11" s="170" t="s">
        <v>164</v>
      </c>
      <c r="C11" s="5" t="s">
        <v>56</v>
      </c>
      <c r="D11" s="5"/>
      <c r="E11" s="22"/>
      <c r="F11" s="20">
        <f>D11*E11</f>
        <v>0</v>
      </c>
      <c r="G11" s="13"/>
      <c r="H11" s="13"/>
    </row>
    <row r="12" spans="1:8" s="8" customFormat="1" ht="15">
      <c r="A12" s="13"/>
      <c r="B12" s="167" t="s">
        <v>185</v>
      </c>
      <c r="C12" s="5"/>
      <c r="D12" s="5"/>
      <c r="E12" s="22"/>
      <c r="F12" s="14"/>
      <c r="G12" s="13"/>
      <c r="H12" s="13"/>
    </row>
    <row r="13" spans="1:8" s="8" customFormat="1" ht="15">
      <c r="A13" s="13">
        <v>1</v>
      </c>
      <c r="B13" s="4" t="s">
        <v>163</v>
      </c>
      <c r="C13" s="5" t="s">
        <v>56</v>
      </c>
      <c r="D13" s="147">
        <v>7</v>
      </c>
      <c r="E13" s="147">
        <v>3000</v>
      </c>
      <c r="F13" s="14">
        <f>D13*E13</f>
        <v>21000</v>
      </c>
      <c r="G13" s="13"/>
      <c r="H13" s="13"/>
    </row>
    <row r="14" spans="1:8" s="8" customFormat="1" ht="15">
      <c r="A14" s="13">
        <v>2</v>
      </c>
      <c r="B14" s="4" t="s">
        <v>133</v>
      </c>
      <c r="C14" s="5" t="s">
        <v>56</v>
      </c>
      <c r="D14" s="147">
        <v>3</v>
      </c>
      <c r="E14" s="147">
        <v>6000</v>
      </c>
      <c r="F14" s="14">
        <f>D14*E14</f>
        <v>18000</v>
      </c>
      <c r="G14" s="13"/>
      <c r="H14" s="13"/>
    </row>
    <row r="15" spans="1:8" s="8" customFormat="1" ht="15">
      <c r="A15" s="13"/>
      <c r="B15" s="4" t="s">
        <v>145</v>
      </c>
      <c r="C15" s="5" t="s">
        <v>56</v>
      </c>
      <c r="D15" s="147">
        <v>3</v>
      </c>
      <c r="E15" s="147">
        <v>2000</v>
      </c>
      <c r="F15" s="14">
        <f>D15*E15</f>
        <v>6000</v>
      </c>
      <c r="G15" s="13"/>
      <c r="H15" s="13"/>
    </row>
    <row r="16" spans="1:8" s="8" customFormat="1" ht="15">
      <c r="A16" s="13"/>
      <c r="B16" s="166" t="s">
        <v>60</v>
      </c>
      <c r="C16" s="5"/>
      <c r="D16" s="5"/>
      <c r="E16" s="22"/>
      <c r="F16" s="20">
        <f>SUM(F13:F15)</f>
        <v>45000</v>
      </c>
      <c r="G16" s="13"/>
      <c r="H16" s="13"/>
    </row>
    <row r="17" spans="1:8" s="8" customFormat="1" ht="15">
      <c r="A17" s="13"/>
      <c r="B17" s="166"/>
      <c r="C17" s="5"/>
      <c r="D17" s="5"/>
      <c r="E17" s="22"/>
      <c r="F17" s="20"/>
      <c r="G17" s="13"/>
      <c r="H17" s="13"/>
    </row>
    <row r="18" spans="1:8" s="8" customFormat="1" ht="15">
      <c r="A18" s="13"/>
      <c r="B18" s="148" t="s">
        <v>143</v>
      </c>
      <c r="C18" s="5"/>
      <c r="D18" s="5"/>
      <c r="E18" s="22"/>
      <c r="F18" s="14"/>
      <c r="G18" s="13"/>
      <c r="H18" s="13"/>
    </row>
    <row r="19" spans="1:8" s="8" customFormat="1" ht="15">
      <c r="A19" s="13">
        <v>1</v>
      </c>
      <c r="B19" s="166" t="s">
        <v>143</v>
      </c>
      <c r="C19" s="5"/>
      <c r="D19" s="5"/>
      <c r="E19" s="22"/>
      <c r="F19" s="20">
        <v>138344</v>
      </c>
      <c r="G19" s="13"/>
      <c r="H19" s="13"/>
    </row>
    <row r="20" spans="1:8" s="8" customFormat="1" ht="15">
      <c r="A20" s="13"/>
      <c r="B20" s="166" t="s">
        <v>60</v>
      </c>
      <c r="C20" s="5"/>
      <c r="D20" s="5"/>
      <c r="E20" s="22"/>
      <c r="F20" s="165">
        <f>SUM(F19:F19)</f>
        <v>138344</v>
      </c>
      <c r="G20" s="13"/>
      <c r="H20" s="13"/>
    </row>
    <row r="21" spans="1:8" s="8" customFormat="1" ht="15">
      <c r="A21" s="13"/>
      <c r="B21" s="166"/>
      <c r="C21" s="5"/>
      <c r="D21" s="5"/>
      <c r="E21" s="22"/>
      <c r="F21" s="14"/>
      <c r="G21" s="13"/>
      <c r="H21" s="13"/>
    </row>
    <row r="22" spans="1:8" s="8" customFormat="1" ht="15">
      <c r="A22" s="13"/>
      <c r="B22" s="187" t="s">
        <v>130</v>
      </c>
      <c r="C22" s="188"/>
      <c r="D22" s="188"/>
      <c r="E22" s="188"/>
      <c r="F22" s="189"/>
      <c r="G22" s="13"/>
      <c r="H22" s="13"/>
    </row>
    <row r="23" spans="1:8" s="8" customFormat="1" ht="15.75" customHeight="1">
      <c r="A23" s="13"/>
      <c r="B23" s="133" t="s">
        <v>135</v>
      </c>
      <c r="C23" s="135" t="s">
        <v>136</v>
      </c>
      <c r="D23" s="135">
        <v>5</v>
      </c>
      <c r="E23" s="135">
        <v>200</v>
      </c>
      <c r="F23" s="14">
        <f>D23*E23</f>
        <v>1000</v>
      </c>
      <c r="G23" s="13"/>
      <c r="H23" s="13"/>
    </row>
    <row r="24" spans="1:8" s="8" customFormat="1" ht="15.75" customHeight="1">
      <c r="A24" s="13"/>
      <c r="B24" s="133" t="s">
        <v>196</v>
      </c>
      <c r="C24" s="135" t="s">
        <v>183</v>
      </c>
      <c r="D24" s="135">
        <v>1</v>
      </c>
      <c r="E24" s="135">
        <v>2000</v>
      </c>
      <c r="F24" s="14">
        <f>D24*E24</f>
        <v>2000</v>
      </c>
      <c r="G24" s="13"/>
      <c r="H24" s="13"/>
    </row>
    <row r="25" spans="1:8" s="8" customFormat="1" ht="15">
      <c r="A25" s="169"/>
      <c r="B25" s="168" t="s">
        <v>186</v>
      </c>
      <c r="C25" s="143"/>
      <c r="D25" s="143"/>
      <c r="E25" s="20"/>
      <c r="F25" s="14">
        <v>3000</v>
      </c>
      <c r="G25" s="143"/>
      <c r="H25" s="143"/>
    </row>
    <row r="26" spans="1:8" s="8" customFormat="1" ht="15">
      <c r="A26" s="169"/>
      <c r="B26" s="168" t="s">
        <v>193</v>
      </c>
      <c r="C26" s="143"/>
      <c r="D26" s="143"/>
      <c r="E26" s="20"/>
      <c r="F26" s="20"/>
      <c r="G26" s="143"/>
      <c r="H26" s="143">
        <v>32800</v>
      </c>
    </row>
    <row r="27" spans="1:8" s="8" customFormat="1" ht="15">
      <c r="A27" s="169"/>
      <c r="B27" s="168" t="s">
        <v>187</v>
      </c>
      <c r="C27" s="143"/>
      <c r="D27" s="143"/>
      <c r="E27" s="20"/>
      <c r="F27" s="20">
        <f>F9+F11+F16+F20+F25</f>
        <v>235844</v>
      </c>
      <c r="G27" s="20">
        <f>G9+G11+G16+G20+G25</f>
        <v>16500</v>
      </c>
      <c r="H27" s="20">
        <f>H26</f>
        <v>32800</v>
      </c>
    </row>
    <row r="28" spans="1:6" s="8" customFormat="1" ht="15">
      <c r="A28" s="36"/>
      <c r="B28" s="37"/>
      <c r="C28" s="36"/>
      <c r="D28" s="36"/>
      <c r="E28" s="38"/>
      <c r="F28" s="38"/>
    </row>
  </sheetData>
  <sheetProtection/>
  <mergeCells count="4">
    <mergeCell ref="A1:F1"/>
    <mergeCell ref="A2:F2"/>
    <mergeCell ref="B22:F22"/>
    <mergeCell ref="B3:F3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50390625" style="9" customWidth="1"/>
    <col min="2" max="2" width="65.875" style="9" customWidth="1"/>
    <col min="3" max="3" width="14.50390625" style="8" customWidth="1"/>
    <col min="4" max="4" width="12.50390625" style="9" customWidth="1"/>
    <col min="5" max="5" width="14.50390625" style="9" customWidth="1"/>
    <col min="6" max="16384" width="8.875" style="9" customWidth="1"/>
  </cols>
  <sheetData>
    <row r="1" spans="1:3" ht="18">
      <c r="A1" s="175" t="s">
        <v>45</v>
      </c>
      <c r="B1" s="175"/>
      <c r="C1" s="175"/>
    </row>
    <row r="2" spans="1:3" s="2" customFormat="1" ht="23.25" customHeight="1">
      <c r="A2" s="183" t="s">
        <v>46</v>
      </c>
      <c r="B2" s="183"/>
      <c r="C2" s="183"/>
    </row>
    <row r="3" s="11" customFormat="1" ht="14.25" customHeight="1">
      <c r="B3" s="11" t="s">
        <v>203</v>
      </c>
    </row>
    <row r="4" spans="1:5" s="11" customFormat="1" ht="44.25" customHeight="1">
      <c r="A4" s="184" t="s">
        <v>51</v>
      </c>
      <c r="B4" s="184"/>
      <c r="C4" s="6" t="s">
        <v>177</v>
      </c>
      <c r="D4" s="3" t="s">
        <v>178</v>
      </c>
      <c r="E4" s="3" t="s">
        <v>179</v>
      </c>
    </row>
    <row r="5" spans="1:5" s="11" customFormat="1" ht="31.5" customHeight="1">
      <c r="A5" s="10">
        <v>1</v>
      </c>
      <c r="B5" s="111" t="s">
        <v>47</v>
      </c>
      <c r="C5" s="32">
        <f>'310 прочие'!F27</f>
        <v>235844</v>
      </c>
      <c r="D5" s="32">
        <f>'310 прочие'!G27</f>
        <v>16500</v>
      </c>
      <c r="E5" s="31">
        <f>'310 прочие'!H27</f>
        <v>32800</v>
      </c>
    </row>
    <row r="6" spans="1:5" s="2" customFormat="1" ht="21" customHeight="1">
      <c r="A6" s="185" t="s">
        <v>57</v>
      </c>
      <c r="B6" s="186"/>
      <c r="C6" s="90">
        <f>SUM(C5:C5)</f>
        <v>235844</v>
      </c>
      <c r="D6" s="90">
        <f>SUM(D5:D5)</f>
        <v>16500</v>
      </c>
      <c r="E6" s="90">
        <f>SUM(E5:E5)</f>
        <v>32800</v>
      </c>
    </row>
    <row r="7" s="2" customFormat="1" ht="15">
      <c r="C7" s="18"/>
    </row>
    <row r="8" spans="2:3" s="2" customFormat="1" ht="15">
      <c r="B8" s="33"/>
      <c r="C8" s="18"/>
    </row>
    <row r="9" spans="1:3" s="2" customFormat="1" ht="21" customHeight="1">
      <c r="A9" s="182" t="s">
        <v>71</v>
      </c>
      <c r="B9" s="182"/>
      <c r="C9" s="1"/>
    </row>
    <row r="10" spans="2:3" s="2" customFormat="1" ht="15">
      <c r="B10" s="33"/>
      <c r="C10" s="18"/>
    </row>
    <row r="11" spans="2:3" s="2" customFormat="1" ht="15">
      <c r="B11" s="33"/>
      <c r="C11" s="18"/>
    </row>
    <row r="12" spans="1:3" s="2" customFormat="1" ht="27" customHeight="1">
      <c r="A12" s="182" t="s">
        <v>100</v>
      </c>
      <c r="B12" s="182"/>
      <c r="C12" s="1"/>
    </row>
    <row r="13" s="2" customFormat="1" ht="15">
      <c r="C13" s="18"/>
    </row>
    <row r="14" s="2" customFormat="1" ht="15">
      <c r="C14" s="18"/>
    </row>
    <row r="15" ht="15">
      <c r="C15" s="16"/>
    </row>
    <row r="16" ht="15">
      <c r="C16" s="16"/>
    </row>
    <row r="17" ht="15">
      <c r="C17" s="16"/>
    </row>
    <row r="18" ht="15">
      <c r="C18" s="16"/>
    </row>
    <row r="19" ht="15">
      <c r="C19" s="16"/>
    </row>
    <row r="20" ht="15">
      <c r="C20" s="16"/>
    </row>
    <row r="21" ht="15">
      <c r="C21" s="16"/>
    </row>
    <row r="22" ht="15">
      <c r="C22" s="16"/>
    </row>
  </sheetData>
  <sheetProtection/>
  <mergeCells count="6">
    <mergeCell ref="A9:B9"/>
    <mergeCell ref="A12:B12"/>
    <mergeCell ref="A1:C1"/>
    <mergeCell ref="A2:C2"/>
    <mergeCell ref="A4:B4"/>
    <mergeCell ref="A6:B6"/>
  </mergeCells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5.375" style="9" customWidth="1"/>
    <col min="2" max="2" width="51.125" style="9" customWidth="1"/>
    <col min="3" max="3" width="20.00390625" style="8" customWidth="1"/>
    <col min="4" max="4" width="12.625" style="9" customWidth="1"/>
    <col min="5" max="5" width="12.875" style="9" customWidth="1"/>
    <col min="6" max="16384" width="8.875" style="9" customWidth="1"/>
  </cols>
  <sheetData>
    <row r="1" spans="1:3" ht="18">
      <c r="A1" s="175" t="s">
        <v>38</v>
      </c>
      <c r="B1" s="175"/>
      <c r="C1" s="175"/>
    </row>
    <row r="2" spans="1:3" s="2" customFormat="1" ht="23.25" customHeight="1">
      <c r="A2" s="183" t="s">
        <v>40</v>
      </c>
      <c r="B2" s="183"/>
      <c r="C2" s="183"/>
    </row>
    <row r="3" s="11" customFormat="1" ht="14.25" customHeight="1">
      <c r="B3" s="11" t="s">
        <v>200</v>
      </c>
    </row>
    <row r="4" spans="1:7" s="11" customFormat="1" ht="47.25" customHeight="1">
      <c r="A4" s="184" t="s">
        <v>51</v>
      </c>
      <c r="B4" s="184"/>
      <c r="C4" s="6" t="s">
        <v>177</v>
      </c>
      <c r="D4" s="3" t="s">
        <v>178</v>
      </c>
      <c r="E4" s="3" t="s">
        <v>179</v>
      </c>
      <c r="G4" s="141"/>
    </row>
    <row r="5" spans="1:7" s="11" customFormat="1" ht="22.5" customHeight="1">
      <c r="A5" s="109" t="s">
        <v>41</v>
      </c>
      <c r="B5" s="110" t="s">
        <v>43</v>
      </c>
      <c r="C5" s="31">
        <f>'310 свод'!C6</f>
        <v>235844</v>
      </c>
      <c r="D5" s="31">
        <f>'310 свод'!D6</f>
        <v>16500</v>
      </c>
      <c r="E5" s="31">
        <f>'310 свод'!E6</f>
        <v>32800</v>
      </c>
      <c r="G5" s="140"/>
    </row>
    <row r="6" spans="1:5" s="11" customFormat="1" ht="22.5" customHeight="1">
      <c r="A6" s="120" t="s">
        <v>42</v>
      </c>
      <c r="B6" s="87" t="s">
        <v>44</v>
      </c>
      <c r="C6" s="31">
        <f>'340 свод'!C7</f>
        <v>42500</v>
      </c>
      <c r="D6" s="31">
        <f>'340 свод'!D7</f>
        <v>9371</v>
      </c>
      <c r="E6" s="31">
        <f>'340 свод'!E7</f>
        <v>0</v>
      </c>
    </row>
    <row r="7" spans="1:5" s="2" customFormat="1" ht="21" customHeight="1">
      <c r="A7" s="185" t="s">
        <v>57</v>
      </c>
      <c r="B7" s="186"/>
      <c r="C7" s="31">
        <f>SUM(C5:C6)</f>
        <v>278344</v>
      </c>
      <c r="D7" s="31">
        <f>SUM(D5:D6)</f>
        <v>25871</v>
      </c>
      <c r="E7" s="31">
        <f>SUM(E5:E6)</f>
        <v>32800</v>
      </c>
    </row>
    <row r="8" s="2" customFormat="1" ht="15">
      <c r="C8" s="18"/>
    </row>
    <row r="9" s="2" customFormat="1" ht="15">
      <c r="C9" s="18"/>
    </row>
    <row r="10" spans="1:3" s="2" customFormat="1" ht="24" customHeight="1">
      <c r="A10" s="182" t="s">
        <v>58</v>
      </c>
      <c r="B10" s="182"/>
      <c r="C10" s="182"/>
    </row>
    <row r="11" s="2" customFormat="1" ht="15">
      <c r="C11" s="18"/>
    </row>
    <row r="12" s="2" customFormat="1" ht="15">
      <c r="C12" s="18"/>
    </row>
    <row r="13" spans="1:3" ht="15">
      <c r="A13" s="9" t="s">
        <v>100</v>
      </c>
      <c r="C13" s="16"/>
    </row>
    <row r="14" ht="15">
      <c r="C14" s="16"/>
    </row>
    <row r="15" ht="15">
      <c r="C15" s="16"/>
    </row>
    <row r="16" ht="15">
      <c r="C16" s="16"/>
    </row>
    <row r="17" ht="15">
      <c r="C17" s="16"/>
    </row>
    <row r="18" ht="15">
      <c r="C18" s="16"/>
    </row>
    <row r="19" ht="15">
      <c r="C19" s="16"/>
    </row>
    <row r="20" ht="15">
      <c r="C20" s="16"/>
    </row>
  </sheetData>
  <sheetProtection/>
  <mergeCells count="5">
    <mergeCell ref="A10:C10"/>
    <mergeCell ref="A1:C1"/>
    <mergeCell ref="A2:C2"/>
    <mergeCell ref="A4:B4"/>
    <mergeCell ref="A7:B7"/>
  </mergeCells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4" sqref="J4:K4"/>
    </sheetView>
  </sheetViews>
  <sheetFormatPr defaultColWidth="9.125" defaultRowHeight="12.75"/>
  <cols>
    <col min="1" max="1" width="4.125" style="1" customWidth="1"/>
    <col min="2" max="2" width="11.50390625" style="1" customWidth="1"/>
    <col min="3" max="3" width="4.875" style="1" customWidth="1"/>
    <col min="4" max="4" width="2.125" style="1" bestFit="1" customWidth="1"/>
    <col min="5" max="5" width="5.375" style="1" customWidth="1"/>
    <col min="6" max="6" width="6.125" style="1" customWidth="1"/>
    <col min="7" max="7" width="2.125" style="1" customWidth="1"/>
    <col min="8" max="8" width="7.875" style="1" customWidth="1"/>
    <col min="9" max="9" width="5.00390625" style="1" customWidth="1"/>
    <col min="10" max="10" width="25.50390625" style="1" customWidth="1"/>
    <col min="11" max="11" width="15.50390625" style="1" customWidth="1"/>
    <col min="12" max="16384" width="9.125" style="1" customWidth="1"/>
  </cols>
  <sheetData>
    <row r="1" spans="1:11" ht="15.75">
      <c r="A1" s="183" t="s">
        <v>37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5">
      <c r="A2" s="183" t="s">
        <v>35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5">
      <c r="A3" s="206" t="s">
        <v>70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0:11" ht="31.5" customHeight="1">
      <c r="J4" s="177" t="s">
        <v>204</v>
      </c>
      <c r="K4" s="177"/>
    </row>
    <row r="5" spans="1:11" ht="30.75">
      <c r="A5" s="3" t="s">
        <v>59</v>
      </c>
      <c r="B5" s="207" t="s">
        <v>51</v>
      </c>
      <c r="C5" s="208"/>
      <c r="D5" s="208"/>
      <c r="E5" s="208"/>
      <c r="F5" s="208"/>
      <c r="G5" s="208"/>
      <c r="H5" s="208"/>
      <c r="I5" s="208"/>
      <c r="J5" s="209"/>
      <c r="K5" s="10" t="s">
        <v>55</v>
      </c>
    </row>
    <row r="6" spans="1:11" ht="15">
      <c r="A6" s="103">
        <v>1</v>
      </c>
      <c r="B6" s="200" t="s">
        <v>156</v>
      </c>
      <c r="C6" s="201"/>
      <c r="D6" s="201"/>
      <c r="E6" s="201"/>
      <c r="F6" s="201"/>
      <c r="G6" s="201"/>
      <c r="H6" s="201"/>
      <c r="I6" s="201"/>
      <c r="J6" s="202"/>
      <c r="K6" s="34">
        <v>1000</v>
      </c>
    </row>
    <row r="7" spans="1:11" ht="15">
      <c r="A7" s="5">
        <v>2</v>
      </c>
      <c r="B7" s="210" t="s">
        <v>176</v>
      </c>
      <c r="C7" s="211"/>
      <c r="D7" s="211"/>
      <c r="E7" s="211"/>
      <c r="F7" s="211"/>
      <c r="G7" s="211"/>
      <c r="H7" s="211"/>
      <c r="I7" s="211"/>
      <c r="J7" s="212"/>
      <c r="K7" s="6">
        <v>3000</v>
      </c>
    </row>
    <row r="8" spans="1:11" ht="15">
      <c r="A8" s="3">
        <v>3</v>
      </c>
      <c r="B8" s="213" t="s">
        <v>157</v>
      </c>
      <c r="C8" s="214"/>
      <c r="D8" s="214"/>
      <c r="E8" s="214"/>
      <c r="F8" s="214"/>
      <c r="G8" s="214"/>
      <c r="H8" s="214"/>
      <c r="I8" s="214"/>
      <c r="J8" s="215"/>
      <c r="K8" s="3"/>
    </row>
    <row r="9" spans="1:11" ht="64.5" customHeight="1">
      <c r="A9" s="5">
        <v>4</v>
      </c>
      <c r="B9" s="203" t="s">
        <v>158</v>
      </c>
      <c r="C9" s="204"/>
      <c r="D9" s="204"/>
      <c r="E9" s="204"/>
      <c r="F9" s="204"/>
      <c r="G9" s="204"/>
      <c r="H9" s="204"/>
      <c r="I9" s="204"/>
      <c r="J9" s="205"/>
      <c r="K9" s="3">
        <v>1000</v>
      </c>
    </row>
    <row r="10" spans="1:11" ht="1.5" customHeight="1">
      <c r="A10" s="67"/>
      <c r="B10" s="191"/>
      <c r="C10" s="192"/>
      <c r="D10" s="192"/>
      <c r="E10" s="192"/>
      <c r="F10" s="192"/>
      <c r="G10" s="192"/>
      <c r="H10" s="192"/>
      <c r="I10" s="192"/>
      <c r="J10" s="193"/>
      <c r="K10" s="67"/>
    </row>
    <row r="11" spans="1:11" ht="15" hidden="1">
      <c r="A11" s="67"/>
      <c r="B11" s="197"/>
      <c r="C11" s="198"/>
      <c r="D11" s="198"/>
      <c r="E11" s="198"/>
      <c r="F11" s="198"/>
      <c r="G11" s="198"/>
      <c r="H11" s="198"/>
      <c r="I11" s="198"/>
      <c r="J11" s="199"/>
      <c r="K11" s="67"/>
    </row>
    <row r="12" spans="1:11" ht="15" hidden="1">
      <c r="A12" s="67"/>
      <c r="B12" s="197"/>
      <c r="C12" s="198"/>
      <c r="D12" s="198"/>
      <c r="E12" s="198"/>
      <c r="F12" s="198"/>
      <c r="G12" s="198"/>
      <c r="H12" s="198"/>
      <c r="I12" s="198"/>
      <c r="J12" s="199"/>
      <c r="K12" s="67"/>
    </row>
    <row r="13" spans="1:11" ht="15" hidden="1">
      <c r="A13" s="67"/>
      <c r="B13" s="197"/>
      <c r="C13" s="198"/>
      <c r="D13" s="198"/>
      <c r="E13" s="198"/>
      <c r="F13" s="198"/>
      <c r="G13" s="198"/>
      <c r="H13" s="198"/>
      <c r="I13" s="198"/>
      <c r="J13" s="199"/>
      <c r="K13" s="67"/>
    </row>
    <row r="14" spans="1:11" ht="15" hidden="1">
      <c r="A14" s="67"/>
      <c r="B14" s="191"/>
      <c r="C14" s="182"/>
      <c r="D14" s="182"/>
      <c r="E14" s="182"/>
      <c r="F14" s="182"/>
      <c r="G14" s="182"/>
      <c r="H14" s="182"/>
      <c r="I14" s="182"/>
      <c r="J14" s="193"/>
      <c r="K14" s="67"/>
    </row>
    <row r="15" spans="1:11" ht="15" hidden="1">
      <c r="A15" s="67"/>
      <c r="B15" s="191"/>
      <c r="C15" s="192"/>
      <c r="D15" s="192"/>
      <c r="E15" s="192"/>
      <c r="F15" s="192"/>
      <c r="G15" s="192"/>
      <c r="H15" s="192"/>
      <c r="I15" s="192"/>
      <c r="J15" s="193"/>
      <c r="K15" s="67"/>
    </row>
    <row r="16" spans="1:11" ht="15" hidden="1">
      <c r="A16" s="105"/>
      <c r="B16" s="122"/>
      <c r="C16" s="98"/>
      <c r="D16" s="101"/>
      <c r="E16" s="78"/>
      <c r="F16" s="98"/>
      <c r="G16" s="98"/>
      <c r="H16" s="98"/>
      <c r="I16" s="98"/>
      <c r="J16" s="98"/>
      <c r="K16" s="100"/>
    </row>
    <row r="17" spans="1:11" ht="28.5" customHeight="1">
      <c r="A17" s="3"/>
      <c r="B17" s="194" t="s">
        <v>57</v>
      </c>
      <c r="C17" s="195"/>
      <c r="D17" s="195"/>
      <c r="E17" s="195"/>
      <c r="F17" s="195"/>
      <c r="G17" s="195"/>
      <c r="H17" s="195"/>
      <c r="I17" s="195"/>
      <c r="J17" s="196"/>
      <c r="K17" s="70">
        <f>K6+K7+K8+K9</f>
        <v>5000</v>
      </c>
    </row>
    <row r="18" ht="15">
      <c r="C18" s="18"/>
    </row>
    <row r="19" ht="15">
      <c r="C19" s="18"/>
    </row>
    <row r="20" ht="15">
      <c r="C20" s="18"/>
    </row>
    <row r="21" spans="2:10" ht="15">
      <c r="B21" s="21" t="s">
        <v>58</v>
      </c>
      <c r="J21" s="28"/>
    </row>
    <row r="22" ht="15">
      <c r="J22" s="28"/>
    </row>
    <row r="23" spans="2:10" ht="42.75" customHeight="1">
      <c r="B23" s="182" t="s">
        <v>100</v>
      </c>
      <c r="C23" s="182"/>
      <c r="J23" s="28"/>
    </row>
  </sheetData>
  <sheetProtection/>
  <mergeCells count="17">
    <mergeCell ref="J4:K4"/>
    <mergeCell ref="B6:J6"/>
    <mergeCell ref="B9:J9"/>
    <mergeCell ref="B14:J14"/>
    <mergeCell ref="A1:K1"/>
    <mergeCell ref="A2:K2"/>
    <mergeCell ref="A3:K3"/>
    <mergeCell ref="B5:J5"/>
    <mergeCell ref="B7:J7"/>
    <mergeCell ref="B8:J8"/>
    <mergeCell ref="B10:J10"/>
    <mergeCell ref="B17:J17"/>
    <mergeCell ref="B23:C23"/>
    <mergeCell ref="B15:J15"/>
    <mergeCell ref="B11:J11"/>
    <mergeCell ref="B12:J12"/>
    <mergeCell ref="B13:J13"/>
  </mergeCells>
  <printOptions/>
  <pageMargins left="0.984251968503937" right="0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25" defaultRowHeight="12.75"/>
  <cols>
    <col min="1" max="1" width="5.00390625" style="8" customWidth="1"/>
    <col min="2" max="2" width="40.625" style="21" customWidth="1"/>
    <col min="3" max="3" width="10.00390625" style="21" customWidth="1"/>
    <col min="4" max="5" width="9.125" style="1" customWidth="1"/>
    <col min="6" max="6" width="14.125" style="8" bestFit="1" customWidth="1"/>
    <col min="7" max="16384" width="9.125" style="8" customWidth="1"/>
  </cols>
  <sheetData>
    <row r="1" spans="1:6" ht="18">
      <c r="A1" s="175" t="s">
        <v>33</v>
      </c>
      <c r="B1" s="175"/>
      <c r="C1" s="175"/>
      <c r="D1" s="175"/>
      <c r="E1" s="175"/>
      <c r="F1" s="175"/>
    </row>
    <row r="2" spans="1:6" ht="15">
      <c r="A2" s="216" t="s">
        <v>32</v>
      </c>
      <c r="B2" s="216"/>
      <c r="C2" s="216"/>
      <c r="D2" s="216"/>
      <c r="E2" s="216"/>
      <c r="F2" s="216"/>
    </row>
    <row r="3" spans="1:6" s="1" customFormat="1" ht="31.5" customHeight="1">
      <c r="A3" s="217" t="s">
        <v>36</v>
      </c>
      <c r="B3" s="217"/>
      <c r="C3" s="217"/>
      <c r="D3" s="217"/>
      <c r="E3" s="217"/>
      <c r="F3" s="217"/>
    </row>
    <row r="4" spans="1:6" s="11" customFormat="1" ht="46.5">
      <c r="A4" s="10" t="s">
        <v>50</v>
      </c>
      <c r="B4" s="10" t="s">
        <v>51</v>
      </c>
      <c r="C4" s="10" t="s">
        <v>96</v>
      </c>
      <c r="D4" s="10" t="s">
        <v>62</v>
      </c>
      <c r="E4" s="10" t="s">
        <v>63</v>
      </c>
      <c r="F4" s="10" t="s">
        <v>64</v>
      </c>
    </row>
    <row r="5" spans="1:6" ht="15">
      <c r="A5" s="3">
        <v>1</v>
      </c>
      <c r="B5" s="12" t="s">
        <v>116</v>
      </c>
      <c r="C5" s="3">
        <v>1</v>
      </c>
      <c r="D5" s="3">
        <v>20</v>
      </c>
      <c r="E5" s="3">
        <v>1</v>
      </c>
      <c r="F5" s="14">
        <v>500</v>
      </c>
    </row>
    <row r="6" spans="1:6" ht="15">
      <c r="A6" s="3"/>
      <c r="B6" s="12"/>
      <c r="C6" s="3"/>
      <c r="D6" s="3"/>
      <c r="E6" s="3"/>
      <c r="F6" s="14"/>
    </row>
    <row r="7" spans="1:6" s="1" customFormat="1" ht="15.75">
      <c r="A7" s="218" t="s">
        <v>66</v>
      </c>
      <c r="B7" s="218"/>
      <c r="C7" s="218"/>
      <c r="D7" s="218"/>
      <c r="E7" s="218"/>
      <c r="F7" s="17">
        <f>SUM(F5)</f>
        <v>500</v>
      </c>
    </row>
    <row r="8" spans="1:6" ht="15">
      <c r="A8" s="3">
        <v>1</v>
      </c>
      <c r="B8" s="12" t="s">
        <v>116</v>
      </c>
      <c r="C8" s="3">
        <v>1</v>
      </c>
      <c r="D8" s="3">
        <v>20</v>
      </c>
      <c r="E8" s="3">
        <v>1</v>
      </c>
      <c r="F8" s="14">
        <v>500</v>
      </c>
    </row>
    <row r="9" spans="1:6" ht="15">
      <c r="A9" s="3"/>
      <c r="B9" s="12"/>
      <c r="C9" s="3"/>
      <c r="D9" s="3"/>
      <c r="E9" s="3"/>
      <c r="F9" s="14"/>
    </row>
    <row r="10" spans="1:6" s="1" customFormat="1" ht="15.75">
      <c r="A10" s="218" t="s">
        <v>67</v>
      </c>
      <c r="B10" s="218"/>
      <c r="C10" s="218"/>
      <c r="D10" s="218"/>
      <c r="E10" s="218"/>
      <c r="F10" s="17">
        <f>SUM(F8)</f>
        <v>500</v>
      </c>
    </row>
    <row r="11" spans="1:6" ht="15">
      <c r="A11" s="3">
        <v>1</v>
      </c>
      <c r="B11" s="12" t="s">
        <v>116</v>
      </c>
      <c r="C11" s="3">
        <v>1</v>
      </c>
      <c r="D11" s="3">
        <v>15</v>
      </c>
      <c r="E11" s="3">
        <v>1</v>
      </c>
      <c r="F11" s="14">
        <v>500</v>
      </c>
    </row>
    <row r="12" spans="1:6" ht="15">
      <c r="A12" s="3"/>
      <c r="B12" s="12"/>
      <c r="C12" s="3"/>
      <c r="D12" s="3"/>
      <c r="E12" s="3"/>
      <c r="F12" s="14"/>
    </row>
    <row r="13" spans="1:6" s="1" customFormat="1" ht="15.75">
      <c r="A13" s="218" t="s">
        <v>68</v>
      </c>
      <c r="B13" s="218"/>
      <c r="C13" s="218"/>
      <c r="D13" s="218"/>
      <c r="E13" s="218"/>
      <c r="F13" s="17">
        <f>SUM(F11)</f>
        <v>500</v>
      </c>
    </row>
    <row r="14" spans="1:6" ht="15">
      <c r="A14" s="3">
        <v>1</v>
      </c>
      <c r="B14" s="12" t="s">
        <v>116</v>
      </c>
      <c r="C14" s="3">
        <v>1</v>
      </c>
      <c r="D14" s="3">
        <v>12</v>
      </c>
      <c r="E14" s="3">
        <v>1</v>
      </c>
      <c r="F14" s="14">
        <v>500</v>
      </c>
    </row>
    <row r="15" spans="1:6" ht="15">
      <c r="A15" s="13"/>
      <c r="B15" s="15"/>
      <c r="C15" s="13"/>
      <c r="D15" s="3"/>
      <c r="E15" s="3"/>
      <c r="F15" s="14"/>
    </row>
    <row r="16" spans="1:6" s="1" customFormat="1" ht="15.75">
      <c r="A16" s="218" t="s">
        <v>69</v>
      </c>
      <c r="B16" s="218"/>
      <c r="C16" s="218"/>
      <c r="D16" s="218"/>
      <c r="E16" s="218"/>
      <c r="F16" s="17">
        <v>500</v>
      </c>
    </row>
    <row r="17" spans="1:6" ht="15">
      <c r="A17" s="13"/>
      <c r="B17" s="219" t="s">
        <v>60</v>
      </c>
      <c r="C17" s="219"/>
      <c r="D17" s="219"/>
      <c r="E17" s="219"/>
      <c r="F17" s="7">
        <v>2000</v>
      </c>
    </row>
    <row r="18" ht="15">
      <c r="F18" s="16"/>
    </row>
    <row r="19" spans="2:6" ht="40.5" customHeight="1">
      <c r="B19" s="21" t="s">
        <v>58</v>
      </c>
      <c r="D19" s="183"/>
      <c r="E19" s="183"/>
      <c r="F19" s="16"/>
    </row>
    <row r="20" ht="19.5" customHeight="1">
      <c r="F20" s="16"/>
    </row>
    <row r="22" ht="15">
      <c r="B22" s="21" t="s">
        <v>100</v>
      </c>
    </row>
  </sheetData>
  <sheetProtection/>
  <mergeCells count="9">
    <mergeCell ref="A1:F1"/>
    <mergeCell ref="A2:F2"/>
    <mergeCell ref="A3:F3"/>
    <mergeCell ref="A7:E7"/>
    <mergeCell ref="D19:E19"/>
    <mergeCell ref="A10:E10"/>
    <mergeCell ref="A13:E13"/>
    <mergeCell ref="A16:E16"/>
    <mergeCell ref="B17:E17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8">
      <selection activeCell="J4" sqref="J4:K4"/>
    </sheetView>
  </sheetViews>
  <sheetFormatPr defaultColWidth="9.125" defaultRowHeight="12.75"/>
  <cols>
    <col min="1" max="1" width="4.125" style="1" customWidth="1"/>
    <col min="2" max="2" width="11.50390625" style="1" customWidth="1"/>
    <col min="3" max="3" width="4.875" style="1" customWidth="1"/>
    <col min="4" max="4" width="2.125" style="1" customWidth="1"/>
    <col min="5" max="5" width="3.875" style="1" customWidth="1"/>
    <col min="6" max="6" width="6.125" style="1" customWidth="1"/>
    <col min="7" max="7" width="2.125" style="1" customWidth="1"/>
    <col min="8" max="8" width="7.875" style="1" customWidth="1"/>
    <col min="9" max="9" width="5.00390625" style="1" customWidth="1"/>
    <col min="10" max="10" width="30.125" style="1" customWidth="1"/>
    <col min="11" max="11" width="16.375" style="1" customWidth="1"/>
    <col min="12" max="12" width="11.50390625" style="1" customWidth="1"/>
    <col min="13" max="13" width="12.50390625" style="1" customWidth="1"/>
    <col min="14" max="16384" width="9.125" style="1" customWidth="1"/>
  </cols>
  <sheetData>
    <row r="1" spans="1:11" ht="15.75">
      <c r="A1" s="183" t="s">
        <v>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5">
      <c r="A2" s="183" t="s">
        <v>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5">
      <c r="A3" s="206" t="s">
        <v>70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0:11" ht="31.5" customHeight="1">
      <c r="J4" s="177" t="s">
        <v>200</v>
      </c>
      <c r="K4" s="177"/>
    </row>
    <row r="5" spans="1:13" ht="46.5">
      <c r="A5" s="96" t="s">
        <v>59</v>
      </c>
      <c r="B5" s="207" t="s">
        <v>51</v>
      </c>
      <c r="C5" s="208"/>
      <c r="D5" s="208"/>
      <c r="E5" s="208"/>
      <c r="F5" s="208"/>
      <c r="G5" s="208"/>
      <c r="H5" s="208"/>
      <c r="I5" s="208"/>
      <c r="J5" s="209"/>
      <c r="K5" s="6" t="s">
        <v>177</v>
      </c>
      <c r="L5" s="3" t="s">
        <v>178</v>
      </c>
      <c r="M5" s="3" t="s">
        <v>179</v>
      </c>
    </row>
    <row r="6" spans="1:13" ht="15">
      <c r="A6" s="102">
        <v>1</v>
      </c>
      <c r="B6" s="200" t="s">
        <v>152</v>
      </c>
      <c r="C6" s="201"/>
      <c r="D6" s="201"/>
      <c r="E6" s="201"/>
      <c r="F6" s="201"/>
      <c r="G6" s="201"/>
      <c r="H6" s="201"/>
      <c r="I6" s="201"/>
      <c r="J6" s="202"/>
      <c r="K6" s="142">
        <v>44000</v>
      </c>
      <c r="L6" s="6">
        <v>10000</v>
      </c>
      <c r="M6" s="3">
        <v>26498</v>
      </c>
    </row>
    <row r="7" spans="1:13" ht="32.25" customHeight="1">
      <c r="A7" s="103">
        <v>2</v>
      </c>
      <c r="B7" s="210" t="s">
        <v>34</v>
      </c>
      <c r="C7" s="211"/>
      <c r="D7" s="211"/>
      <c r="E7" s="211"/>
      <c r="F7" s="211"/>
      <c r="G7" s="211"/>
      <c r="H7" s="211"/>
      <c r="I7" s="211"/>
      <c r="J7" s="212"/>
      <c r="K7" s="6"/>
      <c r="L7" s="3"/>
      <c r="M7" s="3"/>
    </row>
    <row r="8" spans="1:13" ht="15">
      <c r="A8" s="104"/>
      <c r="B8" s="83"/>
      <c r="C8" s="66"/>
      <c r="D8" s="66"/>
      <c r="E8" s="66"/>
      <c r="F8" s="66"/>
      <c r="G8" s="66"/>
      <c r="H8" s="66"/>
      <c r="I8" s="66"/>
      <c r="J8" s="65"/>
      <c r="K8" s="68"/>
      <c r="L8" s="3"/>
      <c r="M8" s="3"/>
    </row>
    <row r="9" spans="1:13" ht="30.75" customHeight="1">
      <c r="A9" s="103">
        <v>3</v>
      </c>
      <c r="B9" s="210" t="s">
        <v>153</v>
      </c>
      <c r="C9" s="211"/>
      <c r="D9" s="211"/>
      <c r="E9" s="211"/>
      <c r="F9" s="211"/>
      <c r="G9" s="211"/>
      <c r="H9" s="211"/>
      <c r="I9" s="211"/>
      <c r="J9" s="212"/>
      <c r="K9" s="34">
        <v>3000</v>
      </c>
      <c r="L9" s="3"/>
      <c r="M9" s="3"/>
    </row>
    <row r="10" spans="1:13" ht="30" customHeight="1">
      <c r="A10" s="103">
        <v>4</v>
      </c>
      <c r="B10" s="222" t="s">
        <v>154</v>
      </c>
      <c r="C10" s="223"/>
      <c r="D10" s="223"/>
      <c r="E10" s="223"/>
      <c r="F10" s="223"/>
      <c r="G10" s="223"/>
      <c r="H10" s="223"/>
      <c r="I10" s="223"/>
      <c r="J10" s="224"/>
      <c r="K10" s="220">
        <v>6000</v>
      </c>
      <c r="L10" s="3"/>
      <c r="M10" s="3"/>
    </row>
    <row r="11" spans="1:13" ht="2.25" customHeight="1">
      <c r="A11" s="105"/>
      <c r="B11" s="225"/>
      <c r="C11" s="226"/>
      <c r="D11" s="226"/>
      <c r="E11" s="226"/>
      <c r="F11" s="226"/>
      <c r="G11" s="226"/>
      <c r="H11" s="226"/>
      <c r="I11" s="226"/>
      <c r="J11" s="227"/>
      <c r="K11" s="221"/>
      <c r="L11" s="3"/>
      <c r="M11" s="3"/>
    </row>
    <row r="12" spans="1:13" ht="60.75" customHeight="1">
      <c r="A12" s="103">
        <v>5</v>
      </c>
      <c r="B12" s="222" t="s">
        <v>155</v>
      </c>
      <c r="C12" s="223"/>
      <c r="D12" s="223"/>
      <c r="E12" s="223"/>
      <c r="F12" s="223"/>
      <c r="G12" s="223"/>
      <c r="H12" s="223"/>
      <c r="I12" s="223"/>
      <c r="J12" s="224"/>
      <c r="K12" s="220"/>
      <c r="L12" s="3"/>
      <c r="M12" s="3"/>
    </row>
    <row r="13" spans="1:13" ht="15.75" customHeight="1" hidden="1">
      <c r="A13" s="119"/>
      <c r="B13" s="225"/>
      <c r="C13" s="226"/>
      <c r="D13" s="226"/>
      <c r="E13" s="226"/>
      <c r="F13" s="226"/>
      <c r="G13" s="226"/>
      <c r="H13" s="226"/>
      <c r="I13" s="226"/>
      <c r="J13" s="227"/>
      <c r="K13" s="221"/>
      <c r="L13" s="3"/>
      <c r="M13" s="3"/>
    </row>
    <row r="14" spans="1:13" ht="15">
      <c r="A14" s="103">
        <v>6</v>
      </c>
      <c r="B14" s="229" t="s">
        <v>99</v>
      </c>
      <c r="C14" s="230"/>
      <c r="D14" s="230"/>
      <c r="E14" s="230"/>
      <c r="F14" s="230"/>
      <c r="G14" s="230"/>
      <c r="H14" s="230"/>
      <c r="I14" s="230"/>
      <c r="J14" s="231"/>
      <c r="K14" s="34"/>
      <c r="L14" s="3"/>
      <c r="M14" s="3"/>
    </row>
    <row r="15" spans="1:13" ht="15">
      <c r="A15" s="105"/>
      <c r="B15" s="76">
        <v>6000</v>
      </c>
      <c r="C15" s="89" t="s">
        <v>73</v>
      </c>
      <c r="D15" s="89" t="s">
        <v>91</v>
      </c>
      <c r="E15" s="97">
        <v>2</v>
      </c>
      <c r="F15" s="228" t="s">
        <v>97</v>
      </c>
      <c r="G15" s="228"/>
      <c r="H15" s="228"/>
      <c r="I15" s="98"/>
      <c r="J15" s="99"/>
      <c r="K15" s="100">
        <v>12000</v>
      </c>
      <c r="L15" s="3"/>
      <c r="M15" s="3"/>
    </row>
    <row r="16" spans="1:13" ht="32.25" customHeight="1">
      <c r="A16" s="5">
        <v>7</v>
      </c>
      <c r="B16" s="229" t="s">
        <v>151</v>
      </c>
      <c r="C16" s="230"/>
      <c r="D16" s="230"/>
      <c r="E16" s="230"/>
      <c r="F16" s="230"/>
      <c r="G16" s="230"/>
      <c r="H16" s="230"/>
      <c r="I16" s="230"/>
      <c r="J16" s="231"/>
      <c r="K16" s="34"/>
      <c r="L16" s="3"/>
      <c r="M16" s="3"/>
    </row>
    <row r="17" spans="1:13" ht="31.5" customHeight="1">
      <c r="A17" s="105"/>
      <c r="B17" s="76"/>
      <c r="C17" s="98"/>
      <c r="D17" s="121"/>
      <c r="E17" s="232"/>
      <c r="F17" s="232"/>
      <c r="G17" s="98"/>
      <c r="H17" s="98"/>
      <c r="I17" s="98"/>
      <c r="J17" s="99"/>
      <c r="K17" s="100"/>
      <c r="L17" s="3"/>
      <c r="M17" s="3"/>
    </row>
    <row r="18" spans="1:13" ht="28.5" customHeight="1">
      <c r="A18" s="3"/>
      <c r="B18" s="194" t="s">
        <v>57</v>
      </c>
      <c r="C18" s="195"/>
      <c r="D18" s="195"/>
      <c r="E18" s="195"/>
      <c r="F18" s="195"/>
      <c r="G18" s="195"/>
      <c r="H18" s="195"/>
      <c r="I18" s="195"/>
      <c r="J18" s="196"/>
      <c r="K18" s="70">
        <f>SUM(K6:K17)</f>
        <v>65000</v>
      </c>
      <c r="L18" s="70">
        <f>SUM(L6:L17)</f>
        <v>10000</v>
      </c>
      <c r="M18" s="70">
        <f>SUM(M6:M17)</f>
        <v>26498</v>
      </c>
    </row>
    <row r="19" ht="15">
      <c r="C19" s="18"/>
    </row>
    <row r="20" ht="15">
      <c r="C20" s="18"/>
    </row>
    <row r="21" ht="15">
      <c r="C21" s="18"/>
    </row>
    <row r="22" spans="2:10" ht="15">
      <c r="B22" s="21" t="s">
        <v>58</v>
      </c>
      <c r="J22" s="28"/>
    </row>
    <row r="23" ht="15">
      <c r="J23" s="28"/>
    </row>
    <row r="24" spans="2:10" ht="42.75" customHeight="1">
      <c r="B24" s="182" t="s">
        <v>100</v>
      </c>
      <c r="C24" s="182"/>
      <c r="J24" s="28"/>
    </row>
  </sheetData>
  <sheetProtection/>
  <mergeCells count="18">
    <mergeCell ref="B24:C24"/>
    <mergeCell ref="B7:J7"/>
    <mergeCell ref="F15:H15"/>
    <mergeCell ref="B14:J14"/>
    <mergeCell ref="B16:J16"/>
    <mergeCell ref="E17:F17"/>
    <mergeCell ref="B18:J18"/>
    <mergeCell ref="B9:J9"/>
    <mergeCell ref="K12:K13"/>
    <mergeCell ref="B12:J13"/>
    <mergeCell ref="K10:K11"/>
    <mergeCell ref="B10:J11"/>
    <mergeCell ref="B6:J6"/>
    <mergeCell ref="A1:K1"/>
    <mergeCell ref="A2:K2"/>
    <mergeCell ref="A3:K3"/>
    <mergeCell ref="B5:J5"/>
    <mergeCell ref="J4:K4"/>
  </mergeCells>
  <printOptions/>
  <pageMargins left="0.5905511811023623" right="0" top="0.7874015748031497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4">
      <selection activeCell="E3" sqref="E3:L3"/>
    </sheetView>
  </sheetViews>
  <sheetFormatPr defaultColWidth="9.00390625" defaultRowHeight="12.75"/>
  <cols>
    <col min="1" max="1" width="8.375" style="9" customWidth="1"/>
    <col min="2" max="2" width="4.625" style="9" customWidth="1"/>
    <col min="3" max="3" width="2.00390625" style="9" customWidth="1"/>
    <col min="4" max="4" width="7.125" style="9" customWidth="1"/>
    <col min="5" max="5" width="6.625" style="9" customWidth="1"/>
    <col min="6" max="6" width="2.00390625" style="9" customWidth="1"/>
    <col min="7" max="7" width="3.375" style="9" customWidth="1"/>
    <col min="8" max="8" width="2.875" style="9" customWidth="1"/>
    <col min="9" max="9" width="5.50390625" style="9" customWidth="1"/>
    <col min="10" max="12" width="8.875" style="9" customWidth="1"/>
    <col min="13" max="13" width="16.375" style="9" customWidth="1"/>
    <col min="14" max="14" width="14.00390625" style="9" customWidth="1"/>
    <col min="15" max="15" width="13.00390625" style="9" customWidth="1"/>
    <col min="16" max="16384" width="8.875" style="9" customWidth="1"/>
  </cols>
  <sheetData>
    <row r="1" spans="1:13" ht="18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30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5:12" ht="23.25" customHeight="1">
      <c r="E3" s="257" t="s">
        <v>200</v>
      </c>
      <c r="F3" s="257"/>
      <c r="G3" s="257"/>
      <c r="H3" s="257"/>
      <c r="I3" s="257"/>
      <c r="J3" s="257"/>
      <c r="K3" s="257"/>
      <c r="L3" s="257"/>
    </row>
    <row r="4" spans="1:15" ht="60" customHeight="1">
      <c r="A4" s="251" t="s">
        <v>51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6" t="s">
        <v>177</v>
      </c>
      <c r="N4" s="3" t="s">
        <v>178</v>
      </c>
      <c r="O4" s="3" t="s">
        <v>179</v>
      </c>
    </row>
    <row r="5" spans="1:15" ht="30" customHeight="1">
      <c r="A5" s="254" t="s">
        <v>149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6"/>
      <c r="M5" s="13">
        <v>20000</v>
      </c>
      <c r="N5" s="15"/>
      <c r="O5" s="15"/>
    </row>
    <row r="6" spans="1:15" ht="15" customHeight="1">
      <c r="A6" s="248" t="s">
        <v>192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50"/>
      <c r="M6" s="13"/>
      <c r="N6" s="15"/>
      <c r="O6" s="15"/>
    </row>
    <row r="7" spans="1:15" ht="24" customHeight="1">
      <c r="A7" s="233" t="s">
        <v>191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  <c r="M7" s="14"/>
      <c r="N7" s="15"/>
      <c r="O7" s="15"/>
    </row>
    <row r="8" spans="1:15" ht="24.75" customHeight="1">
      <c r="A8" s="233" t="s">
        <v>190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5"/>
      <c r="M8" s="14"/>
      <c r="N8" s="15"/>
      <c r="O8" s="15"/>
    </row>
    <row r="9" spans="1:15" ht="19.5" customHeight="1">
      <c r="A9" s="233" t="s">
        <v>189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5"/>
      <c r="M9" s="14"/>
      <c r="N9" s="15"/>
      <c r="O9" s="15"/>
    </row>
    <row r="10" spans="1:15" ht="31.5" customHeight="1">
      <c r="A10" s="239" t="s">
        <v>150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1"/>
      <c r="M10" s="14"/>
      <c r="N10" s="15"/>
      <c r="O10" s="15"/>
    </row>
    <row r="11" spans="1:15" ht="17.25" customHeight="1">
      <c r="A11" s="242" t="s">
        <v>171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4"/>
      <c r="M11" s="14"/>
      <c r="N11" s="15"/>
      <c r="O11" s="15"/>
    </row>
    <row r="12" spans="1:15" ht="15.75" customHeight="1">
      <c r="A12" s="55">
        <v>5600</v>
      </c>
      <c r="B12" s="29" t="s">
        <v>172</v>
      </c>
      <c r="C12" s="29" t="s">
        <v>91</v>
      </c>
      <c r="D12" s="57">
        <v>12</v>
      </c>
      <c r="E12" s="29" t="s">
        <v>144</v>
      </c>
      <c r="F12" s="29"/>
      <c r="G12" s="29"/>
      <c r="H12" s="29"/>
      <c r="I12" s="29"/>
      <c r="J12" s="51"/>
      <c r="K12" s="51"/>
      <c r="L12" s="52"/>
      <c r="M12" s="14"/>
      <c r="N12" s="152"/>
      <c r="O12" s="15"/>
    </row>
    <row r="13" spans="1:15" ht="15.75" customHeight="1">
      <c r="A13" s="35" t="s">
        <v>173</v>
      </c>
      <c r="B13" s="29"/>
      <c r="C13" s="29"/>
      <c r="D13" s="57"/>
      <c r="E13" s="29"/>
      <c r="F13" s="29"/>
      <c r="G13" s="29"/>
      <c r="H13" s="29"/>
      <c r="I13" s="29"/>
      <c r="J13" s="51"/>
      <c r="K13" s="51"/>
      <c r="L13" s="52"/>
      <c r="M13" s="14"/>
      <c r="N13" s="152"/>
      <c r="O13" s="15"/>
    </row>
    <row r="14" spans="1:15" ht="15.75" customHeight="1">
      <c r="A14" s="60">
        <v>1514</v>
      </c>
      <c r="B14" s="29" t="s">
        <v>172</v>
      </c>
      <c r="C14" s="29" t="s">
        <v>91</v>
      </c>
      <c r="D14" s="58">
        <v>12</v>
      </c>
      <c r="E14" s="59" t="s">
        <v>144</v>
      </c>
      <c r="F14" s="29"/>
      <c r="G14" s="29"/>
      <c r="H14" s="29"/>
      <c r="I14" s="29"/>
      <c r="J14" s="51"/>
      <c r="K14" s="51"/>
      <c r="L14" s="52"/>
      <c r="M14" s="14"/>
      <c r="N14" s="153"/>
      <c r="O14" s="15"/>
    </row>
    <row r="15" spans="1:15" ht="15.75" customHeight="1">
      <c r="A15" s="245" t="s">
        <v>174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7"/>
      <c r="M15" s="14"/>
      <c r="N15" s="152"/>
      <c r="O15" s="15"/>
    </row>
    <row r="16" spans="1:15" ht="15.75" customHeight="1">
      <c r="A16" s="35">
        <v>3500</v>
      </c>
      <c r="B16" s="29" t="s">
        <v>172</v>
      </c>
      <c r="C16" s="29" t="s">
        <v>91</v>
      </c>
      <c r="D16" s="57">
        <v>12</v>
      </c>
      <c r="E16" s="29" t="s">
        <v>144</v>
      </c>
      <c r="F16" s="29"/>
      <c r="G16" s="29"/>
      <c r="H16" s="29"/>
      <c r="I16" s="29"/>
      <c r="J16" s="51"/>
      <c r="K16" s="51"/>
      <c r="L16" s="52"/>
      <c r="M16" s="14"/>
      <c r="N16" s="152"/>
      <c r="O16" s="15"/>
    </row>
    <row r="17" spans="1:15" ht="15.75" customHeight="1">
      <c r="A17" s="245" t="s">
        <v>175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"/>
      <c r="N17" s="152"/>
      <c r="O17" s="15"/>
    </row>
    <row r="18" spans="1:15" ht="15.75" customHeight="1">
      <c r="A18" s="60"/>
      <c r="B18" s="29"/>
      <c r="C18" s="29"/>
      <c r="D18" s="58"/>
      <c r="E18" s="59"/>
      <c r="F18" s="29"/>
      <c r="G18" s="29"/>
      <c r="H18" s="29"/>
      <c r="I18" s="29"/>
      <c r="J18" s="51"/>
      <c r="K18" s="51"/>
      <c r="L18" s="52"/>
      <c r="M18" s="14"/>
      <c r="N18" s="152"/>
      <c r="O18" s="15"/>
    </row>
    <row r="19" spans="1:15" ht="15.75" customHeight="1">
      <c r="A19" s="236" t="s">
        <v>57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8"/>
      <c r="M19" s="72">
        <f>SUM(M5:M18)</f>
        <v>20000</v>
      </c>
      <c r="N19" s="72">
        <f>SUM(N5:N18)</f>
        <v>0</v>
      </c>
      <c r="O19" s="126"/>
    </row>
    <row r="21" ht="15">
      <c r="B21" s="9" t="s">
        <v>58</v>
      </c>
    </row>
    <row r="24" ht="15">
      <c r="B24" s="9" t="s">
        <v>100</v>
      </c>
    </row>
    <row r="25" ht="39" customHeight="1"/>
    <row r="28" ht="27" customHeight="1"/>
  </sheetData>
  <sheetProtection/>
  <mergeCells count="14">
    <mergeCell ref="A6:L6"/>
    <mergeCell ref="A1:M1"/>
    <mergeCell ref="A2:M2"/>
    <mergeCell ref="A4:L4"/>
    <mergeCell ref="A5:L5"/>
    <mergeCell ref="E3:L3"/>
    <mergeCell ref="A7:L7"/>
    <mergeCell ref="A19:L19"/>
    <mergeCell ref="A8:L8"/>
    <mergeCell ref="A9:L9"/>
    <mergeCell ref="A10:L10"/>
    <mergeCell ref="A11:L11"/>
    <mergeCell ref="A15:L15"/>
    <mergeCell ref="A17:L17"/>
  </mergeCells>
  <printOptions/>
  <pageMargins left="0.5905511811023623" right="0" top="0.7874015748031497" bottom="0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Таловская СОШ</cp:lastModifiedBy>
  <cp:lastPrinted>2018-04-19T03:24:47Z</cp:lastPrinted>
  <dcterms:created xsi:type="dcterms:W3CDTF">2003-02-02T10:13:02Z</dcterms:created>
  <dcterms:modified xsi:type="dcterms:W3CDTF">2020-02-27T05:21:19Z</dcterms:modified>
  <cp:category/>
  <cp:version/>
  <cp:contentType/>
  <cp:contentStatus/>
</cp:coreProperties>
</file>